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35" firstSheet="6" activeTab="15"/>
  </bookViews>
  <sheets>
    <sheet name="EADoP" sheetId="2" r:id="rId1"/>
    <sheet name="ESF" sheetId="1" r:id="rId2"/>
    <sheet name="OCP LDF" sheetId="3" r:id="rId3"/>
    <sheet name="IAAODF" sheetId="4" r:id="rId4"/>
    <sheet name="B.Pp.LDF " sheetId="5" r:id="rId5"/>
    <sheet name="EAID (1)" sheetId="8" r:id="rId6"/>
    <sheet name="EAID (2)" sheetId="9" r:id="rId7"/>
    <sheet name="EAPED NE COG (2)" sheetId="10" r:id="rId8"/>
    <sheet name="EAPED NE COG (3)" sheetId="13" r:id="rId9"/>
    <sheet name="EAPED E COG" sheetId="14" r:id="rId10"/>
    <sheet name="EAPED E COG (2)" sheetId="15" r:id="rId11"/>
    <sheet name="EAPED E COG (3)" sheetId="16" r:id="rId12"/>
    <sheet name="EAPED CA" sheetId="17" r:id="rId13"/>
    <sheet name="EAPED CF" sheetId="18" r:id="rId14"/>
    <sheet name="EAPED CF (2)" sheetId="19" r:id="rId15"/>
    <sheet name="EAPED CSPC" sheetId="20" r:id="rId16"/>
  </sheets>
  <externalReferences>
    <externalReference r:id="rId17"/>
    <externalReference r:id="rId18"/>
  </externalReferences>
  <definedNames>
    <definedName name="_xlnm.Print_Area" localSheetId="0">EADoP!$A$1:$J$48</definedName>
    <definedName name="_xlnm.Print_Area" localSheetId="1">ESF!$A$1:$L$93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0" l="1"/>
  <c r="E32" i="20"/>
  <c r="H31" i="20"/>
  <c r="E31" i="20"/>
  <c r="H30" i="20"/>
  <c r="E30" i="20"/>
  <c r="H29" i="20"/>
  <c r="G29" i="20"/>
  <c r="F29" i="20"/>
  <c r="E29" i="20"/>
  <c r="D29" i="20"/>
  <c r="C29" i="20"/>
  <c r="H28" i="20"/>
  <c r="E28" i="20"/>
  <c r="H27" i="20"/>
  <c r="E27" i="20"/>
  <c r="H26" i="20"/>
  <c r="E26" i="20"/>
  <c r="H25" i="20"/>
  <c r="G25" i="20"/>
  <c r="F25" i="20"/>
  <c r="E25" i="20"/>
  <c r="D25" i="20"/>
  <c r="C25" i="20"/>
  <c r="H24" i="20"/>
  <c r="E24" i="20"/>
  <c r="H23" i="20"/>
  <c r="E23" i="20"/>
  <c r="H22" i="20"/>
  <c r="G22" i="20"/>
  <c r="F22" i="20"/>
  <c r="E22" i="20"/>
  <c r="D22" i="20"/>
  <c r="C22" i="20"/>
  <c r="H20" i="20"/>
  <c r="E20" i="20"/>
  <c r="H19" i="20"/>
  <c r="E19" i="20"/>
  <c r="H18" i="20"/>
  <c r="E18" i="20"/>
  <c r="H17" i="20"/>
  <c r="G17" i="20"/>
  <c r="F17" i="20"/>
  <c r="E17" i="20"/>
  <c r="D17" i="20"/>
  <c r="C17" i="20"/>
  <c r="H16" i="20"/>
  <c r="E16" i="20"/>
  <c r="H15" i="20"/>
  <c r="E15" i="20"/>
  <c r="H14" i="20"/>
  <c r="E14" i="20"/>
  <c r="H13" i="20"/>
  <c r="G13" i="20"/>
  <c r="F13" i="20"/>
  <c r="F10" i="20" s="1"/>
  <c r="F34" i="20" s="1"/>
  <c r="E13" i="20"/>
  <c r="D13" i="20"/>
  <c r="D10" i="20" s="1"/>
  <c r="D34" i="20" s="1"/>
  <c r="C13" i="20"/>
  <c r="H12" i="20"/>
  <c r="E11" i="20"/>
  <c r="H11" i="20" s="1"/>
  <c r="H10" i="20" s="1"/>
  <c r="H34" i="20" s="1"/>
  <c r="G10" i="20"/>
  <c r="G34" i="20" s="1"/>
  <c r="E10" i="20"/>
  <c r="E34" i="20" s="1"/>
  <c r="C10" i="20"/>
  <c r="C34" i="20" s="1"/>
  <c r="H45" i="19"/>
  <c r="G45" i="19"/>
  <c r="F45" i="19"/>
  <c r="E45" i="19"/>
  <c r="D45" i="19"/>
  <c r="C45" i="19"/>
  <c r="E42" i="19"/>
  <c r="H42" i="19" s="1"/>
  <c r="E41" i="19"/>
  <c r="H41" i="19" s="1"/>
  <c r="E40" i="19"/>
  <c r="H40" i="19" s="1"/>
  <c r="E39" i="19"/>
  <c r="H39" i="19" s="1"/>
  <c r="H38" i="19" s="1"/>
  <c r="G38" i="19"/>
  <c r="F38" i="19"/>
  <c r="E38" i="19"/>
  <c r="D38" i="19"/>
  <c r="C38" i="19"/>
  <c r="E37" i="19"/>
  <c r="H37" i="19" s="1"/>
  <c r="E36" i="19"/>
  <c r="H36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H28" i="19" s="1"/>
  <c r="G28" i="19"/>
  <c r="F28" i="19"/>
  <c r="E28" i="19"/>
  <c r="D28" i="19"/>
  <c r="C28" i="19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H20" i="19" s="1"/>
  <c r="G20" i="19"/>
  <c r="F20" i="19"/>
  <c r="E20" i="19"/>
  <c r="D20" i="19"/>
  <c r="C20" i="19"/>
  <c r="E19" i="19"/>
  <c r="H19" i="19" s="1"/>
  <c r="E18" i="19"/>
  <c r="H18" i="19" s="1"/>
  <c r="E17" i="19"/>
  <c r="H17" i="19" s="1"/>
  <c r="E16" i="19"/>
  <c r="H16" i="19" s="1"/>
  <c r="E15" i="19"/>
  <c r="H15" i="19" s="1"/>
  <c r="E14" i="19"/>
  <c r="H14" i="19" s="1"/>
  <c r="E13" i="19"/>
  <c r="H13" i="19" s="1"/>
  <c r="E12" i="19"/>
  <c r="H12" i="19" s="1"/>
  <c r="G11" i="19"/>
  <c r="F11" i="19"/>
  <c r="E11" i="19"/>
  <c r="D11" i="19"/>
  <c r="C11" i="19"/>
  <c r="G10" i="19"/>
  <c r="G44" i="19" s="1"/>
  <c r="F10" i="19"/>
  <c r="F44" i="19" s="1"/>
  <c r="E10" i="19"/>
  <c r="E44" i="19" s="1"/>
  <c r="D10" i="19"/>
  <c r="D44" i="19" s="1"/>
  <c r="C10" i="19"/>
  <c r="C44" i="19" s="1"/>
  <c r="H42" i="18"/>
  <c r="E42" i="18"/>
  <c r="H41" i="18"/>
  <c r="E41" i="18"/>
  <c r="H40" i="18"/>
  <c r="E40" i="18"/>
  <c r="H39" i="18"/>
  <c r="E39" i="18"/>
  <c r="H38" i="18"/>
  <c r="G38" i="18"/>
  <c r="F38" i="18"/>
  <c r="E38" i="18"/>
  <c r="D38" i="18"/>
  <c r="C38" i="18"/>
  <c r="H37" i="18"/>
  <c r="E37" i="18"/>
  <c r="H36" i="18"/>
  <c r="E36" i="18"/>
  <c r="H35" i="18"/>
  <c r="E35" i="18"/>
  <c r="H34" i="18"/>
  <c r="E34" i="18"/>
  <c r="H33" i="18"/>
  <c r="E33" i="18"/>
  <c r="H32" i="18"/>
  <c r="E32" i="18"/>
  <c r="H31" i="18"/>
  <c r="E31" i="18"/>
  <c r="H30" i="18"/>
  <c r="E30" i="18"/>
  <c r="H29" i="18"/>
  <c r="E29" i="18"/>
  <c r="H28" i="18"/>
  <c r="G28" i="18"/>
  <c r="F28" i="18"/>
  <c r="E28" i="18"/>
  <c r="D28" i="18"/>
  <c r="C28" i="18"/>
  <c r="H27" i="18"/>
  <c r="E27" i="18"/>
  <c r="H26" i="18"/>
  <c r="E26" i="18"/>
  <c r="H25" i="18"/>
  <c r="E25" i="18"/>
  <c r="H24" i="18"/>
  <c r="E23" i="18"/>
  <c r="H23" i="18" s="1"/>
  <c r="E22" i="18"/>
  <c r="H22" i="18" s="1"/>
  <c r="E21" i="18"/>
  <c r="H21" i="18" s="1"/>
  <c r="G20" i="18"/>
  <c r="F20" i="18"/>
  <c r="E20" i="18"/>
  <c r="D20" i="18"/>
  <c r="C20" i="18"/>
  <c r="E19" i="18"/>
  <c r="H19" i="18" s="1"/>
  <c r="E18" i="18"/>
  <c r="H18" i="18" s="1"/>
  <c r="E17" i="18"/>
  <c r="H17" i="18" s="1"/>
  <c r="E16" i="18"/>
  <c r="H16" i="18" s="1"/>
  <c r="E15" i="18"/>
  <c r="H15" i="18" s="1"/>
  <c r="E14" i="18"/>
  <c r="H14" i="18" s="1"/>
  <c r="E13" i="18"/>
  <c r="H13" i="18" s="1"/>
  <c r="E12" i="18"/>
  <c r="H12" i="18" s="1"/>
  <c r="H11" i="18" s="1"/>
  <c r="G11" i="18"/>
  <c r="F11" i="18"/>
  <c r="E11" i="18"/>
  <c r="D11" i="18"/>
  <c r="C11" i="18"/>
  <c r="G10" i="18"/>
  <c r="G44" i="18" s="1"/>
  <c r="F10" i="18"/>
  <c r="F44" i="18" s="1"/>
  <c r="E10" i="18"/>
  <c r="E44" i="18" s="1"/>
  <c r="D10" i="18"/>
  <c r="D44" i="18" s="1"/>
  <c r="C10" i="18"/>
  <c r="C44" i="18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G21" i="17"/>
  <c r="G37" i="17" s="1"/>
  <c r="F21" i="17"/>
  <c r="E21" i="17"/>
  <c r="E37" i="17" s="1"/>
  <c r="D21" i="17"/>
  <c r="C21" i="17"/>
  <c r="C37" i="17" s="1"/>
  <c r="H19" i="17"/>
  <c r="H18" i="17"/>
  <c r="E18" i="17"/>
  <c r="H17" i="17"/>
  <c r="E17" i="17"/>
  <c r="H16" i="17"/>
  <c r="E16" i="17"/>
  <c r="H15" i="17"/>
  <c r="E15" i="17"/>
  <c r="H14" i="17"/>
  <c r="E14" i="17"/>
  <c r="H13" i="17"/>
  <c r="E13" i="17"/>
  <c r="H12" i="17"/>
  <c r="E12" i="17"/>
  <c r="H11" i="17"/>
  <c r="G11" i="17"/>
  <c r="F11" i="17"/>
  <c r="F37" i="17" s="1"/>
  <c r="E11" i="17"/>
  <c r="D11" i="17"/>
  <c r="D37" i="17" s="1"/>
  <c r="C11" i="17"/>
  <c r="H34" i="16"/>
  <c r="G34" i="16"/>
  <c r="F34" i="16"/>
  <c r="E34" i="16"/>
  <c r="D34" i="16"/>
  <c r="C34" i="16"/>
  <c r="H30" i="16"/>
  <c r="E30" i="16"/>
  <c r="H29" i="16"/>
  <c r="E29" i="16"/>
  <c r="H28" i="16"/>
  <c r="E28" i="16"/>
  <c r="H27" i="16"/>
  <c r="E27" i="16"/>
  <c r="H26" i="16"/>
  <c r="E26" i="16"/>
  <c r="H25" i="16"/>
  <c r="E25" i="16"/>
  <c r="H24" i="16"/>
  <c r="E24" i="16"/>
  <c r="H23" i="16"/>
  <c r="G23" i="16"/>
  <c r="F23" i="16"/>
  <c r="E23" i="16"/>
  <c r="D23" i="16"/>
  <c r="C23" i="16"/>
  <c r="H22" i="16"/>
  <c r="E22" i="16"/>
  <c r="H21" i="16"/>
  <c r="E21" i="16"/>
  <c r="H20" i="16"/>
  <c r="E20" i="16"/>
  <c r="H19" i="16"/>
  <c r="G19" i="16"/>
  <c r="F19" i="16"/>
  <c r="E19" i="16"/>
  <c r="D19" i="16"/>
  <c r="C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H33" i="16" s="1"/>
  <c r="G11" i="16"/>
  <c r="G33" i="16" s="1"/>
  <c r="F11" i="16"/>
  <c r="F33" i="16" s="1"/>
  <c r="E11" i="16"/>
  <c r="E33" i="16" s="1"/>
  <c r="D11" i="16"/>
  <c r="D33" i="16" s="1"/>
  <c r="C11" i="16"/>
  <c r="C33" i="16" s="1"/>
  <c r="H34" i="15"/>
  <c r="E34" i="15"/>
  <c r="H33" i="15"/>
  <c r="E33" i="15"/>
  <c r="H32" i="15"/>
  <c r="E32" i="15"/>
  <c r="H31" i="15"/>
  <c r="G31" i="15"/>
  <c r="F31" i="15"/>
  <c r="E31" i="15"/>
  <c r="D31" i="15"/>
  <c r="C31" i="15"/>
  <c r="H30" i="15"/>
  <c r="E30" i="15"/>
  <c r="H29" i="15"/>
  <c r="E29" i="15"/>
  <c r="H28" i="15"/>
  <c r="E28" i="15"/>
  <c r="H27" i="15"/>
  <c r="E27" i="15"/>
  <c r="H26" i="15"/>
  <c r="E26" i="15"/>
  <c r="H25" i="15"/>
  <c r="E25" i="15"/>
  <c r="H24" i="15"/>
  <c r="E24" i="15"/>
  <c r="H23" i="15"/>
  <c r="E23" i="15"/>
  <c r="H22" i="15"/>
  <c r="E22" i="15"/>
  <c r="H21" i="15"/>
  <c r="G21" i="15"/>
  <c r="F21" i="15"/>
  <c r="E21" i="15"/>
  <c r="D21" i="15"/>
  <c r="C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H11" i="15" s="1"/>
  <c r="H36" i="15" s="1"/>
  <c r="E12" i="15"/>
  <c r="G11" i="15"/>
  <c r="G36" i="15" s="1"/>
  <c r="F11" i="15"/>
  <c r="F36" i="15" s="1"/>
  <c r="E11" i="15"/>
  <c r="E36" i="15" s="1"/>
  <c r="D11" i="15"/>
  <c r="D36" i="15" s="1"/>
  <c r="C11" i="15"/>
  <c r="C36" i="15" s="1"/>
  <c r="H38" i="14"/>
  <c r="E38" i="14"/>
  <c r="H37" i="14"/>
  <c r="E37" i="14"/>
  <c r="H36" i="14"/>
  <c r="E36" i="14"/>
  <c r="H35" i="14"/>
  <c r="E35" i="14"/>
  <c r="H34" i="14"/>
  <c r="E34" i="14"/>
  <c r="H33" i="14"/>
  <c r="E33" i="14"/>
  <c r="H32" i="14"/>
  <c r="E32" i="14"/>
  <c r="H31" i="14"/>
  <c r="E31" i="14"/>
  <c r="H30" i="14"/>
  <c r="E30" i="14"/>
  <c r="H29" i="14"/>
  <c r="H39" i="14" s="1"/>
  <c r="G29" i="14"/>
  <c r="G39" i="14" s="1"/>
  <c r="F29" i="14"/>
  <c r="F39" i="14" s="1"/>
  <c r="E29" i="14"/>
  <c r="E39" i="14" s="1"/>
  <c r="D29" i="14"/>
  <c r="D39" i="14" s="1"/>
  <c r="C29" i="14"/>
  <c r="C39" i="14" s="1"/>
  <c r="H28" i="14"/>
  <c r="E28" i="14"/>
  <c r="H27" i="14"/>
  <c r="E27" i="14"/>
  <c r="H26" i="14"/>
  <c r="E26" i="14"/>
  <c r="H25" i="14"/>
  <c r="E25" i="14"/>
  <c r="H24" i="14"/>
  <c r="E24" i="14"/>
  <c r="H23" i="14"/>
  <c r="E23" i="14"/>
  <c r="H22" i="14"/>
  <c r="E22" i="14"/>
  <c r="H21" i="14"/>
  <c r="E21" i="14"/>
  <c r="H20" i="14"/>
  <c r="E20" i="14"/>
  <c r="H19" i="14"/>
  <c r="G19" i="14"/>
  <c r="F19" i="14"/>
  <c r="E19" i="14"/>
  <c r="D19" i="14"/>
  <c r="C19" i="14"/>
  <c r="H18" i="14"/>
  <c r="E18" i="14"/>
  <c r="H17" i="14"/>
  <c r="E17" i="14"/>
  <c r="H16" i="14"/>
  <c r="E16" i="14"/>
  <c r="H15" i="14"/>
  <c r="E15" i="14"/>
  <c r="H14" i="14"/>
  <c r="E14" i="14"/>
  <c r="H13" i="14"/>
  <c r="E13" i="14"/>
  <c r="H12" i="14"/>
  <c r="E12" i="14"/>
  <c r="H11" i="14"/>
  <c r="G11" i="14"/>
  <c r="F11" i="14"/>
  <c r="E11" i="14"/>
  <c r="D11" i="14"/>
  <c r="C11" i="14"/>
  <c r="H10" i="14"/>
  <c r="G10" i="14"/>
  <c r="F10" i="14"/>
  <c r="E10" i="14"/>
  <c r="D10" i="14"/>
  <c r="C10" i="14"/>
  <c r="H30" i="13"/>
  <c r="E30" i="13"/>
  <c r="H29" i="13"/>
  <c r="E29" i="13"/>
  <c r="H28" i="13"/>
  <c r="E28" i="13"/>
  <c r="H27" i="13"/>
  <c r="E27" i="13"/>
  <c r="H26" i="13"/>
  <c r="E26" i="13"/>
  <c r="H25" i="13"/>
  <c r="E25" i="13"/>
  <c r="H24" i="13"/>
  <c r="E24" i="13"/>
  <c r="H23" i="13"/>
  <c r="G23" i="13"/>
  <c r="F23" i="13"/>
  <c r="E23" i="13"/>
  <c r="D23" i="13"/>
  <c r="C23" i="13"/>
  <c r="H22" i="13"/>
  <c r="E22" i="13"/>
  <c r="H21" i="13"/>
  <c r="E21" i="13"/>
  <c r="H20" i="13"/>
  <c r="E20" i="13"/>
  <c r="H19" i="13"/>
  <c r="G19" i="13"/>
  <c r="F19" i="13"/>
  <c r="E19" i="13"/>
  <c r="D19" i="13"/>
  <c r="C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H34" i="13" s="1"/>
  <c r="G11" i="13"/>
  <c r="G34" i="13" s="1"/>
  <c r="F11" i="13"/>
  <c r="F34" i="13" s="1"/>
  <c r="E11" i="13"/>
  <c r="E34" i="13" s="1"/>
  <c r="D11" i="13"/>
  <c r="D34" i="13" s="1"/>
  <c r="C11" i="13"/>
  <c r="C34" i="13" s="1"/>
  <c r="E34" i="10"/>
  <c r="H34" i="10" s="1"/>
  <c r="E33" i="10"/>
  <c r="H33" i="10" s="1"/>
  <c r="E32" i="10"/>
  <c r="H32" i="10" s="1"/>
  <c r="G31" i="10"/>
  <c r="F31" i="10"/>
  <c r="E31" i="10"/>
  <c r="D31" i="10"/>
  <c r="C31" i="10"/>
  <c r="E30" i="10"/>
  <c r="H30" i="10" s="1"/>
  <c r="E29" i="10"/>
  <c r="H29" i="10" s="1"/>
  <c r="E28" i="10"/>
  <c r="H28" i="10" s="1"/>
  <c r="E27" i="10"/>
  <c r="H27" i="10" s="1"/>
  <c r="E26" i="10"/>
  <c r="H26" i="10" s="1"/>
  <c r="E25" i="10"/>
  <c r="H25" i="10" s="1"/>
  <c r="H24" i="10"/>
  <c r="E23" i="10"/>
  <c r="H23" i="10" s="1"/>
  <c r="E22" i="10"/>
  <c r="H22" i="10" s="1"/>
  <c r="G21" i="10"/>
  <c r="F21" i="10"/>
  <c r="E21" i="10"/>
  <c r="D21" i="10"/>
  <c r="C21" i="10"/>
  <c r="E20" i="10"/>
  <c r="H20" i="10" s="1"/>
  <c r="E19" i="10"/>
  <c r="H19" i="10" s="1"/>
  <c r="E18" i="10"/>
  <c r="H18" i="10" s="1"/>
  <c r="E17" i="10"/>
  <c r="H17" i="10" s="1"/>
  <c r="E16" i="10"/>
  <c r="H16" i="10" s="1"/>
  <c r="E15" i="10"/>
  <c r="H15" i="10" s="1"/>
  <c r="E14" i="10"/>
  <c r="H14" i="10" s="1"/>
  <c r="E13" i="10"/>
  <c r="H13" i="10" s="1"/>
  <c r="E12" i="10"/>
  <c r="H12" i="10" s="1"/>
  <c r="G11" i="10"/>
  <c r="G36" i="10" s="1"/>
  <c r="F11" i="10"/>
  <c r="F36" i="10" s="1"/>
  <c r="E11" i="10"/>
  <c r="E36" i="10" s="1"/>
  <c r="D11" i="10"/>
  <c r="D36" i="10" s="1"/>
  <c r="C11" i="10"/>
  <c r="C36" i="10" s="1"/>
  <c r="H11" i="19" l="1"/>
  <c r="H10" i="19" s="1"/>
  <c r="H44" i="19" s="1"/>
  <c r="H20" i="18"/>
  <c r="H10" i="18" s="1"/>
  <c r="H44" i="18" s="1"/>
  <c r="H37" i="17"/>
  <c r="H21" i="17"/>
  <c r="H11" i="10"/>
  <c r="H21" i="10"/>
  <c r="H31" i="10"/>
  <c r="I35" i="9"/>
  <c r="H35" i="9"/>
  <c r="G35" i="9"/>
  <c r="F35" i="9"/>
  <c r="E35" i="9"/>
  <c r="D35" i="9"/>
  <c r="I32" i="9"/>
  <c r="H32" i="9"/>
  <c r="G32" i="9"/>
  <c r="F32" i="9"/>
  <c r="E32" i="9"/>
  <c r="D32" i="9"/>
  <c r="I24" i="9"/>
  <c r="H24" i="9"/>
  <c r="G24" i="9"/>
  <c r="F24" i="9"/>
  <c r="E24" i="9"/>
  <c r="D24" i="9"/>
  <c r="I19" i="9"/>
  <c r="H19" i="9"/>
  <c r="G19" i="9"/>
  <c r="F19" i="9"/>
  <c r="E19" i="9"/>
  <c r="D19" i="9"/>
  <c r="I10" i="9"/>
  <c r="I30" i="9" s="1"/>
  <c r="H10" i="9"/>
  <c r="H30" i="9" s="1"/>
  <c r="G10" i="9"/>
  <c r="G30" i="9" s="1"/>
  <c r="F10" i="9"/>
  <c r="F30" i="9" s="1"/>
  <c r="E10" i="9"/>
  <c r="E30" i="9" s="1"/>
  <c r="D10" i="9"/>
  <c r="D30" i="9" s="1"/>
  <c r="I38" i="8"/>
  <c r="H38" i="8"/>
  <c r="G38" i="8"/>
  <c r="F38" i="8"/>
  <c r="E38" i="8"/>
  <c r="D38" i="8"/>
  <c r="I36" i="8"/>
  <c r="H36" i="8"/>
  <c r="G36" i="8"/>
  <c r="F36" i="8"/>
  <c r="E36" i="8"/>
  <c r="D36" i="8"/>
  <c r="I35" i="8"/>
  <c r="F35" i="8"/>
  <c r="I29" i="8"/>
  <c r="H29" i="8"/>
  <c r="G29" i="8"/>
  <c r="F29" i="8"/>
  <c r="E29" i="8"/>
  <c r="D29" i="8"/>
  <c r="I17" i="8"/>
  <c r="H17" i="8"/>
  <c r="H42" i="8" s="1"/>
  <c r="G17" i="8"/>
  <c r="G42" i="8" s="1"/>
  <c r="F17" i="8"/>
  <c r="E17" i="8"/>
  <c r="E42" i="8" s="1"/>
  <c r="D17" i="8"/>
  <c r="D42" i="8" s="1"/>
  <c r="I16" i="8"/>
  <c r="I42" i="8" s="1"/>
  <c r="F16" i="8"/>
  <c r="F42" i="8" s="1"/>
  <c r="H36" i="10" l="1"/>
  <c r="E57" i="5"/>
  <c r="D57" i="5"/>
  <c r="C57" i="5"/>
  <c r="E56" i="5"/>
  <c r="D56" i="5"/>
  <c r="C56" i="5"/>
  <c r="E55" i="5"/>
  <c r="D55" i="5"/>
  <c r="C55" i="5"/>
  <c r="E54" i="5"/>
  <c r="D54" i="5"/>
  <c r="C54" i="5"/>
  <c r="E53" i="5"/>
  <c r="E59" i="5" s="1"/>
  <c r="E60" i="5" s="1"/>
  <c r="D53" i="5"/>
  <c r="D59" i="5" s="1"/>
  <c r="D60" i="5" s="1"/>
  <c r="C53" i="5"/>
  <c r="C59" i="5" s="1"/>
  <c r="C60" i="5" s="1"/>
  <c r="E47" i="5"/>
  <c r="D47" i="5"/>
  <c r="C47" i="5"/>
  <c r="E46" i="5"/>
  <c r="D46" i="5"/>
  <c r="C46" i="5"/>
  <c r="E45" i="5"/>
  <c r="D45" i="5"/>
  <c r="C45" i="5"/>
  <c r="E44" i="5"/>
  <c r="D44" i="5"/>
  <c r="C44" i="5"/>
  <c r="E43" i="5"/>
  <c r="E49" i="5" s="1"/>
  <c r="E50" i="5" s="1"/>
  <c r="D43" i="5"/>
  <c r="D49" i="5" s="1"/>
  <c r="D50" i="5" s="1"/>
  <c r="C43" i="5"/>
  <c r="C49" i="5" s="1"/>
  <c r="C50" i="5" s="1"/>
  <c r="D32" i="5"/>
  <c r="C32" i="5"/>
  <c r="E29" i="5"/>
  <c r="E35" i="5" s="1"/>
  <c r="D29" i="5"/>
  <c r="D35" i="5" s="1"/>
  <c r="C29" i="5"/>
  <c r="C35" i="5" s="1"/>
  <c r="E23" i="5"/>
  <c r="D23" i="5"/>
  <c r="C23" i="5"/>
  <c r="E14" i="5"/>
  <c r="D14" i="5"/>
  <c r="C14" i="5"/>
  <c r="E11" i="5"/>
  <c r="D11" i="5"/>
  <c r="C11" i="5"/>
  <c r="E7" i="5"/>
  <c r="E18" i="5" s="1"/>
  <c r="E19" i="5" s="1"/>
  <c r="E20" i="5" s="1"/>
  <c r="E26" i="5" s="1"/>
  <c r="D7" i="5"/>
  <c r="D18" i="5" s="1"/>
  <c r="D19" i="5" s="1"/>
  <c r="D20" i="5" s="1"/>
  <c r="D26" i="5" s="1"/>
  <c r="C7" i="5"/>
  <c r="C18" i="5" s="1"/>
  <c r="C19" i="5" s="1"/>
  <c r="C20" i="5" s="1"/>
  <c r="C26" i="5" s="1"/>
  <c r="H7" i="3" l="1"/>
  <c r="G7" i="3"/>
  <c r="F7" i="3"/>
  <c r="E7" i="3"/>
  <c r="D7" i="3"/>
  <c r="I46" i="2" l="1"/>
  <c r="H46" i="2"/>
  <c r="J40" i="2"/>
  <c r="I40" i="2"/>
  <c r="H40" i="2"/>
  <c r="G40" i="2"/>
  <c r="F40" i="2"/>
  <c r="E40" i="2"/>
  <c r="D40" i="2"/>
  <c r="J34" i="2"/>
  <c r="I34" i="2"/>
  <c r="H34" i="2"/>
  <c r="G34" i="2"/>
  <c r="F34" i="2"/>
  <c r="E34" i="2"/>
  <c r="D34" i="2"/>
  <c r="J32" i="2"/>
  <c r="H32" i="2"/>
  <c r="F32" i="2"/>
  <c r="J17" i="2"/>
  <c r="I17" i="2"/>
  <c r="H17" i="2"/>
  <c r="D17" i="2"/>
  <c r="J8" i="2"/>
  <c r="I8" i="2"/>
  <c r="H8" i="2"/>
  <c r="D8" i="2"/>
  <c r="D7" i="2" s="1"/>
  <c r="D32" i="2" s="1"/>
  <c r="J7" i="2"/>
  <c r="I7" i="2"/>
  <c r="I32" i="2" s="1"/>
  <c r="H7" i="2"/>
  <c r="G7" i="2"/>
  <c r="G32" i="2" s="1"/>
  <c r="F7" i="2"/>
  <c r="E7" i="2"/>
  <c r="E32" i="2" s="1"/>
  <c r="D16" i="1" l="1"/>
  <c r="E48" i="1"/>
  <c r="D24" i="1"/>
  <c r="I64" i="1" l="1"/>
  <c r="I38" i="1"/>
  <c r="J45" i="1"/>
  <c r="I45" i="1"/>
  <c r="J49" i="1"/>
  <c r="I49" i="1"/>
  <c r="J38" i="1"/>
  <c r="I34" i="1"/>
  <c r="J34" i="1"/>
  <c r="J30" i="1"/>
  <c r="I30" i="1"/>
  <c r="J26" i="1"/>
  <c r="I26" i="1"/>
  <c r="I16" i="1"/>
  <c r="D67" i="1"/>
  <c r="D38" i="1"/>
  <c r="E45" i="1"/>
  <c r="D48" i="1"/>
  <c r="D45" i="1"/>
  <c r="E38" i="1"/>
  <c r="E32" i="1"/>
  <c r="D32" i="1"/>
  <c r="E24" i="1"/>
  <c r="E16" i="1"/>
  <c r="J16" i="1"/>
  <c r="J84" i="1"/>
  <c r="I84" i="1"/>
  <c r="J76" i="1"/>
  <c r="I76" i="1"/>
  <c r="J70" i="1"/>
  <c r="I70" i="1"/>
  <c r="E67" i="1"/>
  <c r="J64" i="1"/>
  <c r="J54" i="1" l="1"/>
  <c r="J66" i="1" s="1"/>
  <c r="I54" i="1"/>
  <c r="I66" i="1" s="1"/>
  <c r="D54" i="1"/>
  <c r="D69" i="1" s="1"/>
  <c r="E54" i="1"/>
  <c r="E69" i="1" s="1"/>
  <c r="I89" i="1"/>
  <c r="J89" i="1"/>
  <c r="I91" i="1" l="1"/>
  <c r="J91" i="1"/>
</calcChain>
</file>

<file path=xl/sharedStrings.xml><?xml version="1.0" encoding="utf-8"?>
<sst xmlns="http://schemas.openxmlformats.org/spreadsheetml/2006/main" count="811" uniqueCount="475">
  <si>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</si>
  <si>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</si>
  <si>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</si>
  <si>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</si>
  <si>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</si>
  <si>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</si>
  <si>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</si>
  <si>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</si>
  <si>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</si>
  <si>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</si>
  <si>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</si>
  <si>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</si>
  <si>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</si>
  <si>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</si>
  <si>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</si>
  <si>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</si>
  <si>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</si>
  <si>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</si>
  <si>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</si>
  <si>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</si>
  <si>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</si>
  <si>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</si>
  <si>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</si>
  <si>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</si>
  <si>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</si>
  <si>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</si>
  <si>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</si>
  <si>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</si>
  <si>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</si>
  <si>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</si>
  <si>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</si>
  <si>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</si>
  <si>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</si>
  <si>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</si>
  <si>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</si>
  <si>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</si>
  <si>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</si>
  <si>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</si>
  <si>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</si>
  <si>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</si>
  <si>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</si>
  <si>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</si>
  <si>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</si>
  <si>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</si>
  <si>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</si>
  <si>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</si>
  <si>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</si>
  <si>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</si>
  <si>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</si>
  <si>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</si>
  <si>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</si>
  <si>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</si>
  <si>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</si>
  <si>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</si>
  <si>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</si>
  <si>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</si>
  <si>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</si>
  <si>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</si>
  <si>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</si>
  <si>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</si>
  <si>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</si>
  <si>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</si>
  <si>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</si>
  <si>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</si>
  <si>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</si>
  <si>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</si>
  <si>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</si>
  <si>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</si>
  <si>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</si>
  <si>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</si>
  <si>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</si>
  <si>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</si>
  <si>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</si>
  <si>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</si>
  <si>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</si>
  <si>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</si>
  <si>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</si>
  <si>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</si>
  <si>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</si>
  <si>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</si>
  <si>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</si>
  <si>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</si>
  <si>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</si>
  <si>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</si>
  <si>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</si>
  <si>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</si>
  <si>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</si>
  <si>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</si>
  <si>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</si>
  <si>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</si>
  <si>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</si>
  <si>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</si>
  <si>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</si>
  <si>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</si>
  <si>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</si>
  <si>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</si>
  <si>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</si>
  <si>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</si>
  <si>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</si>
  <si>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</si>
  <si>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</si>
  <si>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</si>
  <si>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</si>
  <si>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</si>
  <si>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</si>
  <si>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</si>
  <si>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</si>
  <si>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</si>
  <si>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</si>
  <si>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</si>
  <si>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</si>
  <si>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</si>
  <si>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</si>
  <si>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</si>
  <si>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</si>
  <si>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</si>
  <si>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</si>
  <si>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</si>
  <si>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</si>
  <si>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</si>
  <si>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</si>
  <si>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</si>
  <si>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</si>
  <si>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</si>
  <si>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</si>
  <si>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</si>
  <si>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</si>
  <si>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</si>
  <si>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</si>
  <si>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</si>
  <si>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</si>
  <si>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</si>
  <si>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</si>
  <si>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</si>
  <si>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</si>
  <si>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</si>
  <si>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</si>
  <si>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</si>
  <si>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</si>
  <si>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</si>
  <si>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b2) Documentos con Contratistas por Obras Públicas por Pagar a CP</t>
  </si>
  <si>
    <t>Avance de Gestión Financiera 2020</t>
  </si>
  <si>
    <t>Instituto de Cultura Física y Deporte del Estado Zacatecas</t>
  </si>
  <si>
    <t xml:space="preserve"> Al 30 de Junio de 2020 y  al 31 de Diciembre de 2019</t>
  </si>
  <si>
    <t>Instituto de Cultura Física y Deporte del Estado de Zacatecas</t>
  </si>
  <si>
    <t>Informe Analítico de la Deuda y Otros Pasivos - LDF</t>
  </si>
  <si>
    <t xml:space="preserve"> Del 1 de Enero al 30 de Junio de 2020</t>
  </si>
  <si>
    <t>Denominación de las Deuda Pública y Otros Pasivos</t>
  </si>
  <si>
    <t>Saldo al 31 de diciembre de 2019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</si>
  <si>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</si>
  <si>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</si>
  <si>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</si>
  <si>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</si>
  <si>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</si>
  <si>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</si>
  <si>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 (1=A+B)</t>
  </si>
  <si>
    <t xml:space="preserve">A. Corto Plazo               </t>
  </si>
  <si>
    <t>Instituciones de Crédito</t>
  </si>
  <si>
    <t>Títulos y Valores</t>
  </si>
  <si>
    <t>Arrendamientos Financieros</t>
  </si>
  <si>
    <t xml:space="preserve">B. Largo Plazo           </t>
  </si>
  <si>
    <t>0</t>
  </si>
  <si>
    <t>2. Otros Pasivos</t>
  </si>
  <si>
    <t xml:space="preserve">3. Total de la Deuda Pública y Otros Pasivos 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</si>
  <si>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</si>
  <si>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A. Deuda Contingente 1</t>
  </si>
  <si>
    <t>B. Deuda Contingente 2</t>
  </si>
  <si>
    <t>C. Deuda Contingente XX</t>
  </si>
  <si>
    <r>
      <t xml:space="preserve">5. Valor de Instrumentos Bono Cupón Ceno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</si>
  <si>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A. Instrumento Bono Cupón 1</t>
  </si>
  <si>
    <t>B. Instrumento Bono Cupón 2</t>
  </si>
  <si>
    <t>C. Instrumento Bono Cupón Cero XX</t>
  </si>
  <si>
    <t xml:space="preserve"> TOTAL DEUDA Y OTROS PASIVOS</t>
  </si>
  <si>
    <t>Obligaciones a Corto Plazo - LDF</t>
  </si>
  <si>
    <t>Del 1 de Enero al 30 de Junio de 2020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</si>
  <si>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</si>
  <si>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</si>
  <si>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</si>
  <si>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</si>
  <si>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</si>
  <si>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</si>
  <si>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 xml:space="preserve">A. Crédito 1               </t>
  </si>
  <si>
    <t xml:space="preserve">B. Crédito 2           </t>
  </si>
  <si>
    <t xml:space="preserve">C. Crédito XX           </t>
  </si>
  <si>
    <t>Informe Analítico de Obligaciones Diferentes de Financiamientos - LDF</t>
  </si>
  <si>
    <t>Denominación de las Obligaciones Deferentes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</si>
  <si>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</si>
  <si>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</si>
  <si>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</si>
  <si>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</si>
  <si>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</si>
  <si>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</si>
  <si>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</si>
  <si>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2019</t>
  </si>
  <si>
    <t>Monto pagado de la Inversión Actualizado al 30 de junio de 2020</t>
  </si>
  <si>
    <t>Saldo pendiente por pagar de la Inversión al 30 de junio de 2020</t>
  </si>
  <si>
    <t xml:space="preserve">A. Asociaciones Público Privadas               </t>
  </si>
  <si>
    <t xml:space="preserve"> </t>
  </si>
  <si>
    <t xml:space="preserve">a) APP 1 </t>
  </si>
  <si>
    <t>b) APP 2</t>
  </si>
  <si>
    <t>c) APP 3</t>
  </si>
  <si>
    <t>d) APP XX</t>
  </si>
  <si>
    <t xml:space="preserve">B. Otros Instrumentos   </t>
  </si>
  <si>
    <t xml:space="preserve">a) Otro Instrumento 1 </t>
  </si>
  <si>
    <t>b) Otro Instrumento 2</t>
  </si>
  <si>
    <t>c) Otro Instrumento 3</t>
  </si>
  <si>
    <t>d) Otro Instrumento XX</t>
  </si>
  <si>
    <t>C.  Total de Obligaciones Diferentes de Financiemiento</t>
  </si>
  <si>
    <t>Balance Presupuestario - LDF</t>
  </si>
  <si>
    <t xml:space="preserve">Concepto </t>
  </si>
  <si>
    <r>
      <t>Estimado</t>
    </r>
    <r>
      <rPr>
        <b/>
        <sz val="10"/>
        <color theme="0"/>
        <rFont val="Arial"/>
        <family val="2"/>
      </rPr>
      <t>/</t>
    </r>
    <r>
      <rPr>
        <b/>
        <sz val="8"/>
        <color theme="0"/>
        <rFont val="Arial"/>
        <family val="2"/>
      </rPr>
      <t>Aprobado (d)</t>
    </r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</si>
  <si>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</si>
  <si>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</si>
  <si>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</si>
  <si>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</si>
  <si>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</si>
  <si>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</si>
  <si>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 xml:space="preserve">1  </t>
    </r>
    <r>
      <rPr>
        <b/>
        <sz val="8"/>
        <color theme="1"/>
        <rFont val="Arial"/>
        <family val="2"/>
      </rPr>
      <t>(B = B1+B2)</t>
    </r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</si>
  <si>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</si>
  <si>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</si>
  <si>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</si>
  <si>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</si>
  <si>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</si>
  <si>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</si>
  <si>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</si>
  <si>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</si>
  <si>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</si>
  <si>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</si>
  <si>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</si>
  <si>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</si>
  <si>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</si>
  <si>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</si>
  <si>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</si>
  <si>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>Estimado/ Aprobado (d)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</si>
  <si>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</si>
  <si>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</si>
  <si>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</si>
  <si>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</si>
  <si>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</si>
  <si>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</si>
  <si>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</si>
  <si>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</si>
  <si>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</si>
  <si>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</si>
  <si>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</si>
  <si>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</si>
  <si>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</si>
  <si>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</si>
  <si>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</si>
  <si>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</si>
  <si>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</si>
  <si>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</si>
  <si>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</si>
  <si>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t xml:space="preserve">Estado Analítico de Ingresos Detallado </t>
  </si>
  <si>
    <t>Ingreso</t>
  </si>
  <si>
    <t xml:space="preserve">Diferencia </t>
  </si>
  <si>
    <t>Estimado (d)</t>
  </si>
  <si>
    <t>Ampliaciones y Reducciones</t>
  </si>
  <si>
    <t>Modificado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</si>
  <si>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</si>
  <si>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</si>
  <si>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</si>
  <si>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</si>
  <si>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</si>
  <si>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</si>
  <si>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</si>
  <si>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Libre Disposición </t>
  </si>
  <si>
    <t xml:space="preserve">  A. Impuestos</t>
  </si>
  <si>
    <t xml:space="preserve">  B. Cuotas y Aportaciones de Seguridad Social</t>
  </si>
  <si>
    <t xml:space="preserve">  C. Contribuciones de Mejoras</t>
  </si>
  <si>
    <t xml:space="preserve">  D. Derechos</t>
  </si>
  <si>
    <t xml:space="preserve">  E. Productos</t>
  </si>
  <si>
    <t xml:space="preserve">  F. Aprovechamientos</t>
  </si>
  <si>
    <t xml:space="preserve">  G. Ingresos por Ventas de Bienes y Prestación de Servicios</t>
  </si>
  <si>
    <t xml:space="preserve">  H. Participaciones y Aportaciones</t>
  </si>
  <si>
    <t xml:space="preserve">h1) Fondo General de Participaciones </t>
  </si>
  <si>
    <t xml:space="preserve">h2) Fondo de Fomento Municipal </t>
  </si>
  <si>
    <t>h3) Fondo de Fiscalización y Recaudación</t>
  </si>
  <si>
    <t xml:space="preserve">h4) Fondo de Compensación </t>
  </si>
  <si>
    <t>h5) Fondo de Extracción de Hidrocarburos</t>
  </si>
  <si>
    <t>h6) Impuesto Especial Sobre Producción y Servicios</t>
  </si>
  <si>
    <t>h7) 0.136% de la Recaudación Federal Participables</t>
  </si>
  <si>
    <t xml:space="preserve">h8) 3.17% Sobre Extracción de Petróleo </t>
  </si>
  <si>
    <t xml:space="preserve">h9) Gasolinas y Diésel </t>
  </si>
  <si>
    <t xml:space="preserve">h10) Fondo de Impuesto Sobre la Renta </t>
  </si>
  <si>
    <t xml:space="preserve">h11) Fondo de Estabilización de los Ingresos de las Entidades Federativas </t>
  </si>
  <si>
    <t xml:space="preserve">  I.- Incentivos Derivados de Colaboración Fiscal </t>
  </si>
  <si>
    <t xml:space="preserve">       i1) Tenencia o Uso de Vehículos</t>
  </si>
  <si>
    <t xml:space="preserve">       i2) Fondo de Compensación ISAN</t>
  </si>
  <si>
    <t xml:space="preserve">       i3) Impuesto Sobre Automóviles Nuevos</t>
  </si>
  <si>
    <t xml:space="preserve">       i4) Fondo de Compensación de Repecos-Intermedios</t>
  </si>
  <si>
    <t xml:space="preserve">       i5) Otros Incentivos Económicos</t>
  </si>
  <si>
    <t xml:space="preserve">  J. Transferencias </t>
  </si>
  <si>
    <t xml:space="preserve">  K. Convenios</t>
  </si>
  <si>
    <t xml:space="preserve">k1) Otros Convenios y Subsidios </t>
  </si>
  <si>
    <t xml:space="preserve">  L. Otros Ingresos de Libre Disposición </t>
  </si>
  <si>
    <t xml:space="preserve">       l1) Participaciones en Ingresos Locales </t>
  </si>
  <si>
    <t xml:space="preserve">       l2) Otros Ingresos de Libre Disposición </t>
  </si>
  <si>
    <t xml:space="preserve">l. Total de Ingresos de Libre Disposición </t>
  </si>
  <si>
    <t xml:space="preserve">Ingresos Excedentes de Ingresos de Libre Disposición </t>
  </si>
  <si>
    <t xml:space="preserve">Transferencias Federales Etiquetadas </t>
  </si>
  <si>
    <t xml:space="preserve">  A. Aportaciones</t>
  </si>
  <si>
    <t xml:space="preserve">          a1) Fondo de Aportaciones para la Nómina Educativa y Gasto Operativo</t>
  </si>
  <si>
    <t xml:space="preserve">          a2) Fondo de Aportaciones para los Servicios de Salud </t>
  </si>
  <si>
    <t xml:space="preserve">          a3) Fondo de Aportaciones para la Infraestructura Social</t>
  </si>
  <si>
    <t xml:space="preserve">          a4) Fondo de Aport. p/Fortalecimiento de los Municipios y las Demarcaciones Territoriales del DF 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</si>
  <si>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</si>
  <si>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</si>
  <si>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p/Seguridad Pública de los Estados y del DF</t>
  </si>
  <si>
    <t xml:space="preserve">          a8) Fondo de Aportaciones P/Fortalecimiento de las Entidades Federativas</t>
  </si>
  <si>
    <t xml:space="preserve">  B. Convenios</t>
  </si>
  <si>
    <t>b1) Convenios de Protección Social en Salud</t>
  </si>
  <si>
    <t xml:space="preserve">b2) Convenios de Descentralización  </t>
  </si>
  <si>
    <t xml:space="preserve">b3) Convenios de Reasignación  </t>
  </si>
  <si>
    <t xml:space="preserve">b4) Otros Convenios y Subsidios  </t>
  </si>
  <si>
    <t xml:space="preserve">  C. Fondos Distintos de Aportaciones </t>
  </si>
  <si>
    <t>c1) Fondo para Entidades Federativas y Municipios: Productos de Hidrocarburos</t>
  </si>
  <si>
    <t xml:space="preserve">c2) Fondo Minero </t>
  </si>
  <si>
    <t xml:space="preserve">  D. Transferencias, Subsidios y Subvenciones, Pensiones y Jubilaciones</t>
  </si>
  <si>
    <t xml:space="preserve">  E. Otras Transferencias Federales Etiquetadas</t>
  </si>
  <si>
    <t>ll. Total de Transferencias Federales Etiquetadas</t>
  </si>
  <si>
    <t xml:space="preserve">III. Ingresos Derivados de Financiamientos  </t>
  </si>
  <si>
    <t xml:space="preserve">  A. Ingresos Derivados de Financiamientos </t>
  </si>
  <si>
    <t>IV. Total de Ingresos</t>
  </si>
  <si>
    <t xml:space="preserve">  Datos Informativos:</t>
  </si>
  <si>
    <t xml:space="preserve">  1. Ingresos Derivados de Financiamientos con Fuente de Pago de Ingresos de Libre Disposición</t>
  </si>
  <si>
    <t xml:space="preserve">  2. Ingresos Derivados de Financiamientos con Fuente de Pago de Transferencias Federales Etiquetadas</t>
  </si>
  <si>
    <t xml:space="preserve">  3. Ingresos Derivados de Financiamientos (3=1+2)</t>
  </si>
  <si>
    <t xml:space="preserve">Estado Analítico del Ejercicio del Presupuesto de Egresos Detallado- LDF </t>
  </si>
  <si>
    <t xml:space="preserve">Clasificación por Objeto del Gasto </t>
  </si>
  <si>
    <t>(PESOS)</t>
  </si>
  <si>
    <t>Egresos</t>
  </si>
  <si>
    <t>Subejercicio</t>
  </si>
  <si>
    <t>Ampliaciones/ (Reducciones)</t>
  </si>
  <si>
    <t>3 = (1 + 2 )</t>
  </si>
  <si>
    <t>6 = ( 3 - 4 )</t>
  </si>
  <si>
    <t>D. Transferencias, Asignaciones, Subsidios y Otras Ayudas</t>
  </si>
  <si>
    <t>d1) Transferencia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</si>
  <si>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</si>
  <si>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</si>
  <si>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</si>
  <si>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</si>
  <si>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</si>
  <si>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</si>
  <si>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</si>
  <si>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</si>
  <si>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</si>
  <si>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</si>
  <si>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</si>
  <si>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</si>
  <si>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</si>
  <si>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</si>
  <si>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</si>
  <si>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</si>
  <si>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</si>
  <si>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</si>
  <si>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</si>
  <si>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</si>
  <si>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</si>
  <si>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</si>
  <si>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>Total de Clasificación Por Objeto del Gasto hoja 2 de 6</t>
  </si>
  <si>
    <t>G. Inversiones Financieras y Otras Provisiones</t>
  </si>
  <si>
    <t>g1) Inversiones Para el Fomento de Actividades Productivas</t>
  </si>
  <si>
    <t>g2) Acciones y Participaciones de Capital</t>
  </si>
  <si>
    <t>g3) Compra de Títulos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</si>
  <si>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</si>
  <si>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</si>
  <si>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</si>
  <si>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</si>
  <si>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</si>
  <si>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</si>
  <si>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</si>
  <si>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</si>
  <si>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>I. Deuda Pública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</si>
  <si>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</si>
  <si>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</si>
  <si>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</si>
  <si>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</si>
  <si>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</si>
  <si>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</si>
  <si>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</si>
  <si>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Clasificación Por Objeto del Gasto hoja 3 de 6</t>
  </si>
  <si>
    <t>Estado Analítico del Ejercicio del Presupuesto de Egresos Detallado- LDF</t>
  </si>
  <si>
    <t>II. Gasto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</si>
  <si>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</si>
  <si>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</si>
  <si>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</si>
  <si>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</si>
  <si>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</si>
  <si>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</si>
  <si>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</si>
  <si>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</si>
  <si>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</si>
  <si>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</si>
  <si>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</si>
  <si>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</si>
  <si>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</si>
  <si>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</si>
  <si>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</si>
  <si>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</si>
  <si>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</si>
  <si>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</si>
  <si>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</si>
  <si>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</si>
  <si>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</si>
  <si>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</si>
  <si>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</si>
  <si>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</si>
  <si>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</si>
  <si>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</si>
  <si>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</si>
  <si>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</si>
  <si>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Clasificación Por Objeto del Gasto hoja 4 de 6</t>
  </si>
  <si>
    <t>Total de Clasificación Por Objeto del Gasto hoja 5 de 6</t>
  </si>
  <si>
    <t>Total de Clasificación Por Objeto del Gasto hoja 6 de 6</t>
  </si>
  <si>
    <t xml:space="preserve">Total de Clasificación Por Objeto del Gasto 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</si>
  <si>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</si>
  <si>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</si>
  <si>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</si>
  <si>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</si>
  <si>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</si>
  <si>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</si>
  <si>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</si>
  <si>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</si>
  <si>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</si>
  <si>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69</t>
  </si>
  <si>
    <t>III. Total de Egresos</t>
  </si>
  <si>
    <t xml:space="preserve">Clasificación Funcional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</si>
  <si>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</si>
  <si>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</si>
  <si>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</si>
  <si>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</si>
  <si>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</si>
  <si>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</si>
  <si>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</si>
  <si>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</si>
  <si>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</si>
  <si>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</si>
  <si>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</si>
  <si>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</si>
  <si>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</si>
  <si>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</si>
  <si>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</si>
  <si>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</si>
  <si>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</si>
  <si>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</si>
  <si>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</si>
  <si>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</si>
  <si>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</si>
  <si>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</si>
  <si>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</si>
  <si>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</si>
  <si>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</si>
  <si>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</si>
  <si>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</si>
  <si>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</si>
  <si>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</si>
  <si>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</si>
  <si>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</si>
  <si>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</si>
  <si>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Total Clasificación Funcional Hoja 1 de 2</t>
  </si>
  <si>
    <t>Total Clasificación Funcional Hoja 2 de 2</t>
  </si>
  <si>
    <t>Total Clasificación Funcional</t>
  </si>
  <si>
    <t>Clasificación de Servicios Personales por Categoría</t>
  </si>
  <si>
    <t>A. Personal Administrativo y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</si>
  <si>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</si>
  <si>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</si>
  <si>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</si>
  <si>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</si>
  <si>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</si>
  <si>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</si>
  <si>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e1) Nombre del Programa o Ley 1</t>
  </si>
  <si>
    <t>e2) Nombre de Programa o Ley 2</t>
  </si>
  <si>
    <t>F. Sentencias laborales definitivas</t>
  </si>
  <si>
    <t>III. Total del Gasto en Servicios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</si>
</sst>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\ ;\(#,##0,###\)"/>
    <numFmt numFmtId="168" formatCode="\(#,##0\)"/>
    <numFmt numFmtId="169" formatCode="_(* #,##0_);_(* \(#,##0\);_(* &quot;-&quot;??_);_(@_)"/>
    <numFmt numFmtId="170" formatCode="#,##0;\(#,##0,###\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theme="1"/>
      <name val="Soberana Sans Light"/>
    </font>
    <font>
      <b/>
      <sz val="9"/>
      <color theme="0"/>
      <name val="Arial"/>
      <family val="2"/>
    </font>
    <font>
      <b/>
      <sz val="10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color theme="0" tint="-0.499984740745262"/>
      <name val="Arial"/>
      <family val="2"/>
    </font>
    <font>
      <b/>
      <vertAlign val="superscript"/>
      <sz val="9"/>
      <name val="Arial"/>
      <family val="2"/>
    </font>
    <font>
      <b/>
      <i/>
      <sz val="9"/>
      <color theme="0"/>
      <name val="Arial"/>
      <family val="2"/>
    </font>
    <font>
      <b/>
      <i/>
      <sz val="11"/>
      <color theme="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rgb="FF80000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 tint="0.499984740745262"/>
      </left>
      <right/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/>
      <right style="medium">
        <color theme="1" tint="0.499984740745262"/>
      </right>
      <top style="medium">
        <color theme="0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33660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rgb="FF336600"/>
      </right>
      <top style="medium">
        <color rgb="FF336600"/>
      </top>
      <bottom style="medium">
        <color rgb="FF336600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rgb="FF336600"/>
      </top>
      <bottom style="thin">
        <color theme="1" tint="0.34998626667073579"/>
      </bottom>
      <diagonal/>
    </border>
    <border>
      <left style="medium">
        <color rgb="FF336600"/>
      </left>
      <right/>
      <top style="medium">
        <color rgb="FF336600"/>
      </top>
      <bottom style="medium">
        <color rgb="FF336600"/>
      </bottom>
      <diagonal/>
    </border>
    <border>
      <left/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 style="medium">
        <color theme="0"/>
      </right>
      <top/>
      <bottom style="medium">
        <color rgb="FF336600"/>
      </bottom>
      <diagonal/>
    </border>
    <border>
      <left style="medium">
        <color theme="0"/>
      </left>
      <right style="medium">
        <color theme="0"/>
      </right>
      <top/>
      <bottom style="medium">
        <color rgb="FF336600"/>
      </bottom>
      <diagonal/>
    </border>
    <border>
      <left style="medium">
        <color theme="0"/>
      </left>
      <right style="medium">
        <color rgb="FF336600"/>
      </right>
      <top/>
      <bottom style="medium">
        <color rgb="FF3366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4" fillId="0" borderId="0" applyFont="0" applyFill="0" applyBorder="0" applyAlignment="0" applyProtection="0"/>
    <xf numFmtId="0" fontId="1" fillId="0" borderId="0"/>
  </cellStyleXfs>
  <cellXfs count="425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6" fillId="2" borderId="0" xfId="3" applyNumberFormat="1" applyFont="1" applyFill="1" applyBorder="1" applyAlignment="1">
      <alignment vertical="center"/>
    </xf>
    <xf numFmtId="0" fontId="7" fillId="2" borderId="0" xfId="3" applyNumberFormat="1" applyFont="1" applyFill="1" applyBorder="1" applyAlignment="1">
      <alignment horizontal="right" vertical="top"/>
    </xf>
    <xf numFmtId="0" fontId="3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0" fontId="6" fillId="2" borderId="13" xfId="3" applyNumberFormat="1" applyFont="1" applyFill="1" applyBorder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horizontal="right" vertical="top"/>
    </xf>
    <xf numFmtId="0" fontId="3" fillId="2" borderId="14" xfId="0" applyFont="1" applyFill="1" applyBorder="1"/>
    <xf numFmtId="0" fontId="3" fillId="2" borderId="15" xfId="0" applyFont="1" applyFill="1" applyBorder="1" applyAlignment="1">
      <alignment vertical="top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top"/>
    </xf>
    <xf numFmtId="0" fontId="12" fillId="2" borderId="16" xfId="0" applyFont="1" applyFill="1" applyBorder="1"/>
    <xf numFmtId="0" fontId="10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>
      <alignment vertical="top"/>
    </xf>
    <xf numFmtId="0" fontId="14" fillId="2" borderId="15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horizontal="right" vertical="top"/>
    </xf>
    <xf numFmtId="3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/>
    <xf numFmtId="0" fontId="11" fillId="2" borderId="0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vertical="top"/>
    </xf>
    <xf numFmtId="0" fontId="12" fillId="2" borderId="18" xfId="0" applyFont="1" applyFill="1" applyBorder="1" applyAlignment="1">
      <alignment vertical="top"/>
    </xf>
    <xf numFmtId="0" fontId="12" fillId="2" borderId="18" xfId="0" applyFont="1" applyFill="1" applyBorder="1" applyAlignment="1">
      <alignment horizontal="right" vertical="top"/>
    </xf>
    <xf numFmtId="0" fontId="12" fillId="2" borderId="19" xfId="0" applyFont="1" applyFill="1" applyBorder="1"/>
    <xf numFmtId="0" fontId="18" fillId="2" borderId="0" xfId="0" applyFont="1" applyFill="1" applyBorder="1" applyAlignment="1">
      <alignment vertical="top"/>
    </xf>
    <xf numFmtId="43" fontId="18" fillId="2" borderId="0" xfId="1" applyFont="1" applyFill="1" applyBorder="1"/>
    <xf numFmtId="0" fontId="19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43" fontId="20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horizontal="right"/>
    </xf>
    <xf numFmtId="43" fontId="18" fillId="2" borderId="0" xfId="1" applyFont="1" applyFill="1" applyBorder="1" applyAlignment="1">
      <alignment vertical="top"/>
    </xf>
    <xf numFmtId="0" fontId="21" fillId="0" borderId="0" xfId="0" applyFont="1"/>
    <xf numFmtId="0" fontId="3" fillId="2" borderId="15" xfId="0" applyFont="1" applyFill="1" applyBorder="1" applyAlignment="1">
      <alignment horizontal="right" vertical="top"/>
    </xf>
    <xf numFmtId="0" fontId="18" fillId="2" borderId="0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right"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15" fillId="2" borderId="15" xfId="0" applyFont="1" applyFill="1" applyBorder="1" applyAlignment="1">
      <alignment horizontal="right"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2" fillId="2" borderId="15" xfId="0" applyFont="1" applyFill="1" applyBorder="1" applyAlignment="1">
      <alignment vertical="top"/>
    </xf>
    <xf numFmtId="165" fontId="9" fillId="3" borderId="11" xfId="1" applyNumberFormat="1" applyFont="1" applyFill="1" applyBorder="1" applyAlignment="1">
      <alignment horizontal="center"/>
    </xf>
    <xf numFmtId="167" fontId="11" fillId="2" borderId="0" xfId="0" applyNumberFormat="1" applyFont="1" applyFill="1" applyBorder="1" applyAlignment="1" applyProtection="1">
      <alignment vertical="top"/>
      <protection locked="0"/>
    </xf>
    <xf numFmtId="167" fontId="4" fillId="2" borderId="0" xfId="0" applyNumberFormat="1" applyFont="1" applyFill="1" applyBorder="1" applyAlignment="1" applyProtection="1">
      <alignment vertical="top"/>
      <protection locked="0"/>
    </xf>
    <xf numFmtId="168" fontId="4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/>
    <xf numFmtId="0" fontId="22" fillId="3" borderId="11" xfId="2" applyFont="1" applyFill="1" applyBorder="1" applyAlignment="1" applyProtection="1">
      <alignment horizontal="center" vertical="center" wrapText="1"/>
    </xf>
    <xf numFmtId="0" fontId="22" fillId="3" borderId="8" xfId="2" applyFont="1" applyFill="1" applyBorder="1" applyAlignment="1" applyProtection="1">
      <alignment horizontal="center" vertical="center" wrapText="1"/>
    </xf>
    <xf numFmtId="0" fontId="22" fillId="3" borderId="6" xfId="2" applyFont="1" applyFill="1" applyBorder="1" applyAlignment="1" applyProtection="1">
      <alignment horizontal="center" vertical="center" wrapText="1"/>
    </xf>
    <xf numFmtId="3" fontId="23" fillId="4" borderId="0" xfId="0" applyNumberFormat="1" applyFont="1" applyFill="1" applyBorder="1" applyAlignment="1" applyProtection="1">
      <alignment horizontal="right" vertical="center"/>
    </xf>
    <xf numFmtId="0" fontId="23" fillId="4" borderId="16" xfId="3" applyNumberFormat="1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/>
    <xf numFmtId="3" fontId="23" fillId="2" borderId="0" xfId="0" applyNumberFormat="1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3" fontId="23" fillId="2" borderId="20" xfId="0" applyNumberFormat="1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/>
    <xf numFmtId="0" fontId="18" fillId="2" borderId="0" xfId="0" applyFont="1" applyFill="1" applyBorder="1" applyAlignment="1" applyProtection="1">
      <alignment vertical="top"/>
    </xf>
    <xf numFmtId="3" fontId="18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3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24" fillId="2" borderId="15" xfId="0" applyFont="1" applyFill="1" applyBorder="1" applyAlignment="1" applyProtection="1"/>
    <xf numFmtId="0" fontId="25" fillId="2" borderId="0" xfId="0" applyFont="1" applyFill="1" applyBorder="1" applyAlignment="1" applyProtection="1">
      <alignment vertical="top"/>
    </xf>
    <xf numFmtId="0" fontId="25" fillId="2" borderId="0" xfId="0" applyFont="1" applyFill="1" applyBorder="1" applyAlignment="1" applyProtection="1">
      <alignment vertical="center"/>
      <protection locked="0"/>
    </xf>
    <xf numFmtId="3" fontId="25" fillId="2" borderId="0" xfId="0" applyNumberFormat="1" applyFont="1" applyFill="1" applyBorder="1" applyAlignment="1" applyProtection="1">
      <alignment horizontal="center" vertical="center"/>
      <protection locked="0"/>
    </xf>
    <xf numFmtId="3" fontId="26" fillId="2" borderId="0" xfId="0" applyNumberFormat="1" applyFont="1" applyFill="1" applyBorder="1" applyAlignment="1" applyProtection="1">
      <alignment horizontal="right"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top"/>
    </xf>
    <xf numFmtId="0" fontId="23" fillId="2" borderId="0" xfId="0" applyFont="1" applyFill="1" applyBorder="1" applyAlignment="1" applyProtection="1">
      <alignment horizontal="center" vertical="center"/>
    </xf>
    <xf numFmtId="3" fontId="23" fillId="2" borderId="0" xfId="0" applyNumberFormat="1" applyFont="1" applyFill="1" applyBorder="1" applyAlignment="1" applyProtection="1">
      <alignment horizontal="right" vertical="center"/>
    </xf>
    <xf numFmtId="3" fontId="23" fillId="2" borderId="20" xfId="0" applyNumberFormat="1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right" vertical="center"/>
      <protection locked="0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0" fontId="6" fillId="4" borderId="0" xfId="3" applyNumberFormat="1" applyFont="1" applyFill="1" applyBorder="1" applyAlignment="1" applyProtection="1">
      <alignment vertical="center"/>
      <protection locked="0"/>
    </xf>
    <xf numFmtId="0" fontId="3" fillId="4" borderId="16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6" fillId="4" borderId="16" xfId="3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16" xfId="0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horizontal="right" vertical="center"/>
    </xf>
    <xf numFmtId="0" fontId="6" fillId="4" borderId="16" xfId="3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3" fillId="2" borderId="16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Protection="1"/>
    <xf numFmtId="0" fontId="29" fillId="0" borderId="18" xfId="0" applyFont="1" applyFill="1" applyBorder="1" applyAlignment="1" applyProtection="1">
      <alignment horizontal="left" vertical="top"/>
    </xf>
    <xf numFmtId="0" fontId="29" fillId="0" borderId="18" xfId="0" applyFont="1" applyFill="1" applyBorder="1" applyAlignment="1" applyProtection="1">
      <alignment vertical="top"/>
    </xf>
    <xf numFmtId="3" fontId="29" fillId="0" borderId="18" xfId="0" applyNumberFormat="1" applyFont="1" applyFill="1" applyBorder="1" applyAlignment="1" applyProtection="1">
      <alignment horizontal="center" vertical="top"/>
    </xf>
    <xf numFmtId="3" fontId="30" fillId="0" borderId="18" xfId="0" applyNumberFormat="1" applyFont="1" applyFill="1" applyBorder="1" applyAlignment="1" applyProtection="1">
      <alignment horizontal="right" vertical="top"/>
    </xf>
    <xf numFmtId="0" fontId="29" fillId="0" borderId="19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left" vertical="top"/>
    </xf>
    <xf numFmtId="43" fontId="18" fillId="2" borderId="0" xfId="1" applyFont="1" applyFill="1" applyBorder="1" applyProtection="1"/>
    <xf numFmtId="0" fontId="6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right"/>
    </xf>
    <xf numFmtId="43" fontId="18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22" fillId="3" borderId="6" xfId="2" applyFont="1" applyFill="1" applyBorder="1" applyAlignment="1" applyProtection="1">
      <alignment horizontal="center" vertical="center" wrapText="1"/>
    </xf>
    <xf numFmtId="0" fontId="22" fillId="3" borderId="21" xfId="2" applyFont="1" applyFill="1" applyBorder="1" applyAlignment="1" applyProtection="1">
      <alignment horizontal="center" vertical="center" wrapText="1"/>
    </xf>
    <xf numFmtId="0" fontId="22" fillId="3" borderId="4" xfId="2" applyFont="1" applyFill="1" applyBorder="1" applyAlignment="1" applyProtection="1">
      <alignment horizontal="center" vertical="center" wrapText="1"/>
    </xf>
    <xf numFmtId="0" fontId="22" fillId="3" borderId="3" xfId="2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23" fillId="0" borderId="23" xfId="3" applyNumberFormat="1" applyFont="1" applyFill="1" applyBorder="1" applyAlignment="1" applyProtection="1">
      <alignment vertical="center"/>
    </xf>
    <xf numFmtId="0" fontId="6" fillId="0" borderId="22" xfId="3" applyNumberFormat="1" applyFont="1" applyFill="1" applyBorder="1" applyAlignment="1" applyProtection="1">
      <alignment horizontal="left" vertical="center"/>
    </xf>
    <xf numFmtId="0" fontId="6" fillId="0" borderId="0" xfId="3" applyNumberFormat="1" applyFont="1" applyFill="1" applyBorder="1" applyAlignment="1" applyProtection="1">
      <alignment horizontal="left" vertical="center"/>
    </xf>
    <xf numFmtId="0" fontId="14" fillId="2" borderId="22" xfId="0" applyFont="1" applyFill="1" applyBorder="1" applyAlignment="1" applyProtection="1"/>
    <xf numFmtId="3" fontId="23" fillId="2" borderId="23" xfId="0" applyNumberFormat="1" applyFont="1" applyFill="1" applyBorder="1" applyAlignment="1" applyProtection="1">
      <alignment vertical="center"/>
    </xf>
    <xf numFmtId="0" fontId="24" fillId="2" borderId="22" xfId="0" applyFont="1" applyFill="1" applyBorder="1" applyAlignment="1" applyProtection="1"/>
    <xf numFmtId="0" fontId="25" fillId="2" borderId="0" xfId="0" applyFont="1" applyFill="1" applyBorder="1" applyAlignment="1" applyProtection="1">
      <alignment vertical="center"/>
    </xf>
    <xf numFmtId="3" fontId="26" fillId="2" borderId="0" xfId="0" applyNumberFormat="1" applyFont="1" applyFill="1" applyBorder="1" applyAlignment="1" applyProtection="1">
      <alignment horizontal="right" vertical="center"/>
    </xf>
    <xf numFmtId="0" fontId="24" fillId="2" borderId="23" xfId="0" applyFont="1" applyFill="1" applyBorder="1" applyAlignment="1" applyProtection="1">
      <alignment vertical="center"/>
    </xf>
    <xf numFmtId="3" fontId="23" fillId="2" borderId="23" xfId="0" applyNumberFormat="1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/>
    <xf numFmtId="0" fontId="3" fillId="2" borderId="23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left" vertical="top"/>
    </xf>
    <xf numFmtId="3" fontId="29" fillId="0" borderId="0" xfId="0" applyNumberFormat="1" applyFont="1" applyFill="1" applyBorder="1" applyAlignment="1" applyProtection="1">
      <alignment horizontal="center" vertical="top"/>
    </xf>
    <xf numFmtId="3" fontId="30" fillId="0" borderId="0" xfId="0" applyNumberFormat="1" applyFont="1" applyFill="1" applyBorder="1" applyAlignment="1" applyProtection="1">
      <alignment horizontal="right" vertical="top"/>
    </xf>
    <xf numFmtId="0" fontId="29" fillId="0" borderId="23" xfId="0" applyFont="1" applyFill="1" applyBorder="1" applyAlignment="1" applyProtection="1">
      <alignment vertical="top"/>
    </xf>
    <xf numFmtId="0" fontId="3" fillId="2" borderId="22" xfId="0" applyFont="1" applyFill="1" applyBorder="1" applyProtection="1"/>
    <xf numFmtId="0" fontId="3" fillId="2" borderId="24" xfId="0" applyFont="1" applyFill="1" applyBorder="1" applyProtection="1"/>
    <xf numFmtId="0" fontId="18" fillId="2" borderId="25" xfId="0" applyFont="1" applyFill="1" applyBorder="1" applyAlignment="1" applyProtection="1">
      <alignment vertical="top"/>
    </xf>
    <xf numFmtId="43" fontId="18" fillId="2" borderId="25" xfId="1" applyFont="1" applyFill="1" applyBorder="1" applyProtection="1"/>
    <xf numFmtId="43" fontId="18" fillId="2" borderId="26" xfId="1" applyFont="1" applyFill="1" applyBorder="1" applyProtection="1"/>
    <xf numFmtId="0" fontId="14" fillId="2" borderId="27" xfId="0" applyFont="1" applyFill="1" applyBorder="1" applyAlignment="1" applyProtection="1"/>
    <xf numFmtId="0" fontId="6" fillId="2" borderId="2" xfId="0" applyFont="1" applyFill="1" applyBorder="1" applyAlignment="1" applyProtection="1">
      <alignment horizontal="left" vertical="center" wrapText="1"/>
    </xf>
    <xf numFmtId="14" fontId="6" fillId="2" borderId="28" xfId="0" applyNumberFormat="1" applyFont="1" applyFill="1" applyBorder="1" applyAlignment="1" applyProtection="1">
      <alignment vertical="top"/>
    </xf>
    <xf numFmtId="14" fontId="23" fillId="2" borderId="28" xfId="0" applyNumberFormat="1" applyFont="1" applyFill="1" applyBorder="1" applyAlignment="1" applyProtection="1">
      <alignment vertical="center"/>
    </xf>
    <xf numFmtId="3" fontId="23" fillId="2" borderId="28" xfId="0" applyNumberFormat="1" applyFont="1" applyFill="1" applyBorder="1" applyAlignment="1" applyProtection="1">
      <alignment vertical="center"/>
    </xf>
    <xf numFmtId="0" fontId="23" fillId="2" borderId="28" xfId="0" applyFont="1" applyFill="1" applyBorder="1" applyAlignment="1" applyProtection="1">
      <alignment vertical="center"/>
    </xf>
    <xf numFmtId="3" fontId="23" fillId="2" borderId="29" xfId="0" applyNumberFormat="1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/>
    <xf numFmtId="14" fontId="18" fillId="2" borderId="31" xfId="0" applyNumberFormat="1" applyFont="1" applyFill="1" applyBorder="1" applyAlignment="1" applyProtection="1">
      <alignment horizontal="center" vertical="top"/>
      <protection locked="0"/>
    </xf>
    <xf numFmtId="14" fontId="4" fillId="2" borderId="31" xfId="0" applyNumberFormat="1" applyFont="1" applyFill="1" applyBorder="1" applyAlignment="1" applyProtection="1">
      <alignment horizontal="right" vertical="center"/>
      <protection locked="0"/>
    </xf>
    <xf numFmtId="14" fontId="6" fillId="2" borderId="31" xfId="0" applyNumberFormat="1" applyFont="1" applyFill="1" applyBorder="1" applyAlignment="1" applyProtection="1">
      <alignment vertical="center"/>
      <protection locked="0"/>
    </xf>
    <xf numFmtId="3" fontId="18" fillId="2" borderId="31" xfId="0" applyNumberFormat="1" applyFont="1" applyFill="1" applyBorder="1" applyAlignment="1" applyProtection="1">
      <alignment horizontal="center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14" fontId="18" fillId="2" borderId="31" xfId="0" applyNumberFormat="1" applyFont="1" applyFill="1" applyBorder="1" applyAlignment="1" applyProtection="1">
      <alignment vertical="top"/>
    </xf>
    <xf numFmtId="14" fontId="6" fillId="2" borderId="31" xfId="0" applyNumberFormat="1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24" fillId="2" borderId="30" xfId="0" applyFont="1" applyFill="1" applyBorder="1" applyAlignment="1" applyProtection="1"/>
    <xf numFmtId="14" fontId="25" fillId="2" borderId="31" xfId="0" applyNumberFormat="1" applyFont="1" applyFill="1" applyBorder="1" applyAlignment="1" applyProtection="1">
      <alignment vertical="center"/>
    </xf>
    <xf numFmtId="3" fontId="25" fillId="2" borderId="31" xfId="0" applyNumberFormat="1" applyFont="1" applyFill="1" applyBorder="1" applyAlignment="1" applyProtection="1">
      <alignment horizontal="center" vertical="center"/>
      <protection locked="0"/>
    </xf>
    <xf numFmtId="3" fontId="26" fillId="2" borderId="31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 applyProtection="1">
      <alignment vertical="center"/>
    </xf>
    <xf numFmtId="0" fontId="14" fillId="2" borderId="30" xfId="0" applyFont="1" applyFill="1" applyBorder="1" applyAlignment="1" applyProtection="1"/>
    <xf numFmtId="14" fontId="23" fillId="2" borderId="31" xfId="0" applyNumberFormat="1" applyFont="1" applyFill="1" applyBorder="1" applyAlignment="1" applyProtection="1">
      <alignment vertical="center"/>
    </xf>
    <xf numFmtId="0" fontId="23" fillId="2" borderId="31" xfId="0" applyFont="1" applyFill="1" applyBorder="1" applyAlignment="1" applyProtection="1">
      <alignment horizontal="right" vertical="center"/>
    </xf>
    <xf numFmtId="0" fontId="23" fillId="2" borderId="31" xfId="0" applyFont="1" applyFill="1" applyBorder="1" applyAlignment="1" applyProtection="1">
      <alignment horizontal="center" vertical="center"/>
    </xf>
    <xf numFmtId="3" fontId="23" fillId="2" borderId="31" xfId="0" applyNumberFormat="1" applyFont="1" applyFill="1" applyBorder="1" applyAlignment="1" applyProtection="1">
      <alignment horizontal="right" vertical="center"/>
    </xf>
    <xf numFmtId="3" fontId="23" fillId="2" borderId="32" xfId="0" applyNumberFormat="1" applyFont="1" applyFill="1" applyBorder="1" applyAlignment="1" applyProtection="1">
      <alignment horizontal="right" vertical="center"/>
    </xf>
    <xf numFmtId="3" fontId="18" fillId="2" borderId="31" xfId="0" applyNumberFormat="1" applyFont="1" applyFill="1" applyBorder="1" applyAlignment="1" applyProtection="1">
      <alignment horizontal="center" vertical="top"/>
      <protection locked="0"/>
    </xf>
    <xf numFmtId="0" fontId="6" fillId="2" borderId="31" xfId="0" applyFont="1" applyFill="1" applyBorder="1" applyAlignment="1" applyProtection="1">
      <alignment vertical="center"/>
    </xf>
    <xf numFmtId="0" fontId="18" fillId="2" borderId="31" xfId="0" applyFont="1" applyFill="1" applyBorder="1" applyAlignment="1" applyProtection="1">
      <alignment vertical="top"/>
    </xf>
    <xf numFmtId="0" fontId="3" fillId="2" borderId="31" xfId="0" applyFont="1" applyFill="1" applyBorder="1" applyAlignment="1" applyProtection="1">
      <alignment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center" vertical="center"/>
    </xf>
    <xf numFmtId="0" fontId="18" fillId="2" borderId="31" xfId="0" applyFont="1" applyFill="1" applyBorder="1" applyAlignment="1" applyProtection="1">
      <alignment horizontal="left" vertical="center"/>
    </xf>
    <xf numFmtId="0" fontId="6" fillId="0" borderId="27" xfId="3" applyNumberFormat="1" applyFont="1" applyFill="1" applyBorder="1" applyAlignment="1" applyProtection="1">
      <alignment vertical="center"/>
    </xf>
    <xf numFmtId="0" fontId="6" fillId="0" borderId="2" xfId="3" applyNumberFormat="1" applyFont="1" applyFill="1" applyBorder="1" applyAlignment="1" applyProtection="1">
      <alignment vertical="center" wrapText="1"/>
    </xf>
    <xf numFmtId="3" fontId="10" fillId="0" borderId="31" xfId="0" applyNumberFormat="1" applyFont="1" applyFill="1" applyBorder="1" applyAlignment="1" applyProtection="1">
      <alignment horizontal="right" vertical="center"/>
      <protection locked="0"/>
    </xf>
    <xf numFmtId="0" fontId="6" fillId="0" borderId="32" xfId="3" applyNumberFormat="1" applyFont="1" applyFill="1" applyBorder="1" applyAlignment="1" applyProtection="1">
      <alignment vertical="center"/>
      <protection locked="0"/>
    </xf>
    <xf numFmtId="0" fontId="18" fillId="2" borderId="31" xfId="0" applyFont="1" applyFill="1" applyBorder="1" applyAlignment="1" applyProtection="1">
      <alignment horizontal="left" vertical="top"/>
    </xf>
    <xf numFmtId="3" fontId="4" fillId="2" borderId="31" xfId="0" applyNumberFormat="1" applyFont="1" applyFill="1" applyBorder="1" applyAlignment="1" applyProtection="1">
      <alignment horizontal="right" vertical="top"/>
      <protection locked="0"/>
    </xf>
    <xf numFmtId="0" fontId="3" fillId="2" borderId="32" xfId="0" applyFont="1" applyFill="1" applyBorder="1" applyAlignment="1" applyProtection="1">
      <alignment vertical="top"/>
    </xf>
    <xf numFmtId="0" fontId="27" fillId="2" borderId="31" xfId="0" applyFont="1" applyFill="1" applyBorder="1" applyAlignment="1" applyProtection="1">
      <alignment vertical="top"/>
    </xf>
    <xf numFmtId="0" fontId="3" fillId="2" borderId="33" xfId="0" applyFont="1" applyFill="1" applyBorder="1" applyAlignment="1" applyProtection="1"/>
    <xf numFmtId="0" fontId="27" fillId="2" borderId="34" xfId="0" applyFont="1" applyFill="1" applyBorder="1" applyAlignment="1" applyProtection="1">
      <alignment vertical="top"/>
    </xf>
    <xf numFmtId="0" fontId="18" fillId="2" borderId="35" xfId="0" applyFont="1" applyFill="1" applyBorder="1" applyAlignment="1" applyProtection="1">
      <alignment horizontal="left" vertical="top"/>
    </xf>
    <xf numFmtId="0" fontId="18" fillId="2" borderId="35" xfId="0" applyFont="1" applyFill="1" applyBorder="1" applyAlignment="1" applyProtection="1">
      <alignment vertical="top"/>
    </xf>
    <xf numFmtId="3" fontId="18" fillId="2" borderId="35" xfId="0" applyNumberFormat="1" applyFont="1" applyFill="1" applyBorder="1" applyAlignment="1" applyProtection="1">
      <alignment horizontal="center" vertical="top"/>
      <protection locked="0"/>
    </xf>
    <xf numFmtId="3" fontId="4" fillId="2" borderId="35" xfId="0" applyNumberFormat="1" applyFont="1" applyFill="1" applyBorder="1" applyAlignment="1" applyProtection="1">
      <alignment horizontal="right" vertical="top"/>
      <protection locked="0"/>
    </xf>
    <xf numFmtId="0" fontId="3" fillId="2" borderId="36" xfId="0" applyFont="1" applyFill="1" applyBorder="1" applyAlignment="1" applyProtection="1">
      <alignment vertical="top"/>
    </xf>
    <xf numFmtId="0" fontId="33" fillId="2" borderId="0" xfId="0" applyFont="1" applyFill="1" applyBorder="1"/>
    <xf numFmtId="0" fontId="34" fillId="3" borderId="4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justify" vertical="center" wrapText="1"/>
    </xf>
    <xf numFmtId="0" fontId="36" fillId="2" borderId="39" xfId="0" applyFont="1" applyFill="1" applyBorder="1" applyAlignment="1">
      <alignment horizontal="justify" vertical="center" wrapText="1"/>
    </xf>
    <xf numFmtId="3" fontId="36" fillId="2" borderId="40" xfId="0" applyNumberFormat="1" applyFont="1" applyFill="1" applyBorder="1" applyAlignment="1">
      <alignment horizontal="right" vertical="center" wrapText="1"/>
    </xf>
    <xf numFmtId="3" fontId="33" fillId="2" borderId="41" xfId="0" applyNumberFormat="1" applyFont="1" applyFill="1" applyBorder="1" applyAlignment="1">
      <alignment horizontal="right" vertical="center" wrapText="1"/>
    </xf>
    <xf numFmtId="0" fontId="36" fillId="2" borderId="42" xfId="0" applyFont="1" applyFill="1" applyBorder="1" applyAlignment="1">
      <alignment horizontal="justify" vertical="center" wrapText="1"/>
    </xf>
    <xf numFmtId="0" fontId="36" fillId="2" borderId="43" xfId="0" applyFont="1" applyFill="1" applyBorder="1" applyAlignment="1">
      <alignment horizontal="justify" vertical="center" wrapText="1"/>
    </xf>
    <xf numFmtId="3" fontId="36" fillId="2" borderId="41" xfId="0" applyNumberFormat="1" applyFont="1" applyFill="1" applyBorder="1" applyAlignment="1">
      <alignment horizontal="right" vertical="center" wrapText="1"/>
    </xf>
    <xf numFmtId="3" fontId="33" fillId="0" borderId="41" xfId="0" applyNumberFormat="1" applyFont="1" applyFill="1" applyBorder="1" applyAlignment="1">
      <alignment horizontal="right" vertical="center" wrapText="1"/>
    </xf>
    <xf numFmtId="0" fontId="33" fillId="2" borderId="42" xfId="0" applyFont="1" applyFill="1" applyBorder="1" applyAlignment="1">
      <alignment horizontal="justify" vertical="center" wrapText="1"/>
    </xf>
    <xf numFmtId="0" fontId="33" fillId="2" borderId="0" xfId="0" applyFont="1" applyFill="1"/>
    <xf numFmtId="3" fontId="33" fillId="2" borderId="0" xfId="0" applyNumberFormat="1" applyFont="1" applyFill="1"/>
    <xf numFmtId="0" fontId="34" fillId="3" borderId="45" xfId="0" applyFont="1" applyFill="1" applyBorder="1" applyAlignment="1">
      <alignment horizontal="center" vertical="center" wrapText="1"/>
    </xf>
    <xf numFmtId="0" fontId="34" fillId="3" borderId="46" xfId="0" applyFont="1" applyFill="1" applyBorder="1" applyAlignment="1">
      <alignment horizontal="center" vertical="center" wrapText="1"/>
    </xf>
    <xf numFmtId="3" fontId="33" fillId="2" borderId="47" xfId="0" applyNumberFormat="1" applyFont="1" applyFill="1" applyBorder="1" applyAlignment="1">
      <alignment horizontal="right" vertical="center" wrapText="1"/>
    </xf>
    <xf numFmtId="0" fontId="36" fillId="2" borderId="42" xfId="0" applyFont="1" applyFill="1" applyBorder="1" applyAlignment="1">
      <alignment horizontal="left" vertical="center" wrapText="1"/>
    </xf>
    <xf numFmtId="0" fontId="33" fillId="2" borderId="43" xfId="0" applyFont="1" applyFill="1" applyBorder="1" applyAlignment="1">
      <alignment horizontal="left" vertical="center" wrapText="1" indent="1"/>
    </xf>
    <xf numFmtId="169" fontId="33" fillId="2" borderId="41" xfId="0" applyNumberFormat="1" applyFont="1" applyFill="1" applyBorder="1" applyAlignment="1">
      <alignment horizontal="right" vertical="center" wrapText="1"/>
    </xf>
    <xf numFmtId="0" fontId="34" fillId="3" borderId="52" xfId="0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3" fontId="33" fillId="5" borderId="41" xfId="0" applyNumberFormat="1" applyFont="1" applyFill="1" applyBorder="1" applyAlignment="1">
      <alignment horizontal="right" vertical="center" wrapText="1"/>
    </xf>
    <xf numFmtId="0" fontId="33" fillId="2" borderId="41" xfId="0" applyNumberFormat="1" applyFont="1" applyFill="1" applyBorder="1" applyAlignment="1">
      <alignment horizontal="right" vertical="center" wrapText="1"/>
    </xf>
    <xf numFmtId="170" fontId="33" fillId="2" borderId="41" xfId="0" applyNumberFormat="1" applyFont="1" applyFill="1" applyBorder="1" applyAlignment="1">
      <alignment horizontal="right" vertical="center" wrapText="1"/>
    </xf>
    <xf numFmtId="0" fontId="36" fillId="2" borderId="0" xfId="5" applyFont="1" applyFill="1" applyBorder="1"/>
    <xf numFmtId="0" fontId="36" fillId="2" borderId="0" xfId="5" applyFont="1" applyFill="1" applyBorder="1" applyAlignment="1">
      <alignment horizontal="center"/>
    </xf>
    <xf numFmtId="37" fontId="34" fillId="3" borderId="55" xfId="5" applyNumberFormat="1" applyFont="1" applyFill="1" applyBorder="1" applyAlignment="1">
      <alignment horizontal="center" vertical="center"/>
    </xf>
    <xf numFmtId="37" fontId="34" fillId="3" borderId="55" xfId="5" applyNumberFormat="1" applyFont="1" applyFill="1" applyBorder="1" applyAlignment="1">
      <alignment horizontal="center" wrapText="1"/>
    </xf>
    <xf numFmtId="0" fontId="39" fillId="2" borderId="59" xfId="5" applyFont="1" applyFill="1" applyBorder="1" applyAlignment="1">
      <alignment horizontal="center"/>
    </xf>
    <xf numFmtId="0" fontId="39" fillId="2" borderId="60" xfId="5" applyFont="1" applyFill="1" applyBorder="1" applyAlignment="1">
      <alignment horizontal="center"/>
    </xf>
    <xf numFmtId="3" fontId="40" fillId="2" borderId="60" xfId="0" applyNumberFormat="1" applyFont="1" applyFill="1" applyBorder="1" applyAlignment="1">
      <alignment vertical="center" wrapText="1"/>
    </xf>
    <xf numFmtId="170" fontId="40" fillId="2" borderId="60" xfId="0" applyNumberFormat="1" applyFont="1" applyFill="1" applyBorder="1" applyAlignment="1">
      <alignment vertical="center" wrapText="1"/>
    </xf>
    <xf numFmtId="0" fontId="41" fillId="2" borderId="61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3" fontId="41" fillId="2" borderId="60" xfId="0" applyNumberFormat="1" applyFont="1" applyFill="1" applyBorder="1" applyAlignment="1">
      <alignment vertical="center" wrapText="1"/>
    </xf>
    <xf numFmtId="0" fontId="41" fillId="2" borderId="61" xfId="0" applyFont="1" applyFill="1" applyBorder="1" applyAlignment="1">
      <alignment horizontal="left" vertical="center" wrapText="1"/>
    </xf>
    <xf numFmtId="0" fontId="40" fillId="2" borderId="61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0" fontId="40" fillId="2" borderId="59" xfId="0" applyFont="1" applyFill="1" applyBorder="1" applyAlignment="1">
      <alignment horizontal="left" vertical="center" wrapText="1"/>
    </xf>
    <xf numFmtId="3" fontId="40" fillId="2" borderId="65" xfId="0" applyNumberFormat="1" applyFont="1" applyFill="1" applyBorder="1" applyAlignment="1">
      <alignment vertical="center" wrapText="1"/>
    </xf>
    <xf numFmtId="170" fontId="40" fillId="2" borderId="65" xfId="0" applyNumberFormat="1" applyFont="1" applyFill="1" applyBorder="1" applyAlignment="1">
      <alignment vertical="center" wrapText="1"/>
    </xf>
    <xf numFmtId="3" fontId="40" fillId="2" borderId="66" xfId="0" applyNumberFormat="1" applyFont="1" applyFill="1" applyBorder="1" applyAlignment="1">
      <alignment vertical="center" wrapText="1"/>
    </xf>
    <xf numFmtId="3" fontId="40" fillId="0" borderId="62" xfId="0" applyNumberFormat="1" applyFont="1" applyFill="1" applyBorder="1" applyAlignment="1">
      <alignment vertical="center" wrapText="1"/>
    </xf>
    <xf numFmtId="3" fontId="40" fillId="0" borderId="63" xfId="0" applyNumberFormat="1" applyFont="1" applyFill="1" applyBorder="1" applyAlignment="1">
      <alignment vertical="center" wrapText="1"/>
    </xf>
    <xf numFmtId="3" fontId="40" fillId="0" borderId="64" xfId="0" applyNumberFormat="1" applyFont="1" applyFill="1" applyBorder="1" applyAlignment="1">
      <alignment vertical="center" wrapText="1"/>
    </xf>
    <xf numFmtId="3" fontId="40" fillId="0" borderId="67" xfId="0" applyNumberFormat="1" applyFont="1" applyFill="1" applyBorder="1" applyAlignment="1">
      <alignment vertical="center" wrapText="1"/>
    </xf>
    <xf numFmtId="0" fontId="33" fillId="0" borderId="68" xfId="0" applyFont="1" applyBorder="1"/>
    <xf numFmtId="4" fontId="42" fillId="0" borderId="68" xfId="0" applyNumberFormat="1" applyFont="1" applyBorder="1"/>
    <xf numFmtId="0" fontId="33" fillId="0" borderId="0" xfId="0" applyFont="1" applyBorder="1"/>
    <xf numFmtId="3" fontId="41" fillId="2" borderId="60" xfId="0" applyNumberFormat="1" applyFont="1" applyFill="1" applyBorder="1" applyAlignment="1" applyProtection="1">
      <alignment vertical="center" wrapText="1"/>
      <protection locked="0"/>
    </xf>
    <xf numFmtId="3" fontId="40" fillId="2" borderId="60" xfId="0" applyNumberFormat="1" applyFont="1" applyFill="1" applyBorder="1" applyAlignment="1" applyProtection="1">
      <alignment vertical="center" wrapText="1"/>
      <protection locked="0"/>
    </xf>
    <xf numFmtId="3" fontId="40" fillId="2" borderId="70" xfId="0" applyNumberFormat="1" applyFont="1" applyFill="1" applyBorder="1" applyAlignment="1" applyProtection="1">
      <alignment vertical="center" wrapText="1"/>
      <protection locked="0"/>
    </xf>
    <xf numFmtId="170" fontId="40" fillId="2" borderId="70" xfId="0" applyNumberFormat="1" applyFont="1" applyFill="1" applyBorder="1" applyAlignment="1" applyProtection="1">
      <alignment vertical="center" wrapText="1"/>
      <protection locked="0"/>
    </xf>
    <xf numFmtId="3" fontId="40" fillId="2" borderId="74" xfId="0" applyNumberFormat="1" applyFont="1" applyFill="1" applyBorder="1" applyAlignment="1">
      <alignment vertical="center" wrapText="1"/>
    </xf>
    <xf numFmtId="0" fontId="36" fillId="2" borderId="68" xfId="5" applyFont="1" applyFill="1" applyBorder="1"/>
    <xf numFmtId="0" fontId="36" fillId="2" borderId="68" xfId="5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left" vertical="center"/>
    </xf>
    <xf numFmtId="0" fontId="22" fillId="0" borderId="18" xfId="0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22" fillId="3" borderId="6" xfId="2" applyFont="1" applyFill="1" applyBorder="1" applyAlignment="1" applyProtection="1">
      <alignment horizontal="center" vertical="center" wrapText="1"/>
    </xf>
    <xf numFmtId="0" fontId="22" fillId="3" borderId="7" xfId="2" applyFont="1" applyFill="1" applyBorder="1" applyAlignment="1" applyProtection="1">
      <alignment horizontal="center" vertical="center" wrapText="1"/>
    </xf>
    <xf numFmtId="0" fontId="6" fillId="4" borderId="13" xfId="3" applyNumberFormat="1" applyFont="1" applyFill="1" applyBorder="1" applyAlignment="1" applyProtection="1">
      <alignment horizontal="left" vertical="center"/>
    </xf>
    <xf numFmtId="0" fontId="6" fillId="4" borderId="2" xfId="3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9" fillId="3" borderId="6" xfId="1" applyNumberFormat="1" applyFont="1" applyFill="1" applyBorder="1" applyAlignment="1">
      <alignment horizontal="center"/>
    </xf>
    <xf numFmtId="165" fontId="9" fillId="3" borderId="8" xfId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3" borderId="1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2" applyFont="1" applyFill="1" applyBorder="1" applyAlignment="1">
      <alignment horizontal="right" vertical="top"/>
    </xf>
    <xf numFmtId="0" fontId="9" fillId="3" borderId="9" xfId="2" applyFont="1" applyFill="1" applyBorder="1" applyAlignment="1">
      <alignment horizontal="right" vertical="top"/>
    </xf>
    <xf numFmtId="0" fontId="9" fillId="3" borderId="5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22" fillId="3" borderId="3" xfId="2" applyFont="1" applyFill="1" applyBorder="1" applyAlignment="1" applyProtection="1">
      <alignment horizontal="center" vertical="center" wrapText="1"/>
    </xf>
    <xf numFmtId="0" fontId="22" fillId="3" borderId="0" xfId="2" applyFont="1" applyFill="1" applyBorder="1" applyAlignment="1" applyProtection="1">
      <alignment horizontal="center" vertical="center" wrapText="1"/>
    </xf>
    <xf numFmtId="0" fontId="31" fillId="2" borderId="0" xfId="2" applyFont="1" applyFill="1" applyBorder="1" applyAlignment="1" applyProtection="1">
      <alignment horizontal="center"/>
    </xf>
    <xf numFmtId="0" fontId="6" fillId="0" borderId="22" xfId="3" applyNumberFormat="1" applyFont="1" applyFill="1" applyBorder="1" applyAlignment="1" applyProtection="1">
      <alignment horizontal="left" vertical="center"/>
    </xf>
    <xf numFmtId="0" fontId="6" fillId="0" borderId="0" xfId="3" applyNumberFormat="1" applyFont="1" applyFill="1" applyBorder="1" applyAlignment="1" applyProtection="1">
      <alignment horizontal="left" vertical="center"/>
    </xf>
    <xf numFmtId="0" fontId="22" fillId="0" borderId="22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18" fillId="2" borderId="23" xfId="0" applyFont="1" applyFill="1" applyBorder="1" applyAlignment="1" applyProtection="1">
      <alignment horizontal="left" vertical="top"/>
    </xf>
    <xf numFmtId="0" fontId="18" fillId="2" borderId="25" xfId="0" applyFont="1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33" fillId="2" borderId="41" xfId="0" applyFont="1" applyFill="1" applyBorder="1" applyAlignment="1">
      <alignment horizontal="left" vertical="center" wrapText="1" indent="2"/>
    </xf>
    <xf numFmtId="0" fontId="32" fillId="0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left" vertical="center" wrapText="1" indent="2"/>
    </xf>
    <xf numFmtId="0" fontId="33" fillId="2" borderId="41" xfId="0" applyFont="1" applyFill="1" applyBorder="1" applyAlignment="1">
      <alignment horizontal="left" vertical="top" wrapText="1" indent="1"/>
    </xf>
    <xf numFmtId="0" fontId="33" fillId="0" borderId="41" xfId="0" applyFont="1" applyFill="1" applyBorder="1" applyAlignment="1">
      <alignment horizontal="left" vertical="center" wrapText="1"/>
    </xf>
    <xf numFmtId="0" fontId="34" fillId="3" borderId="44" xfId="0" applyFont="1" applyFill="1" applyBorder="1" applyAlignment="1">
      <alignment horizontal="center" vertical="center"/>
    </xf>
    <xf numFmtId="0" fontId="34" fillId="3" borderId="45" xfId="0" applyFont="1" applyFill="1" applyBorder="1" applyAlignment="1">
      <alignment horizontal="center" vertical="center"/>
    </xf>
    <xf numFmtId="0" fontId="36" fillId="2" borderId="47" xfId="0" applyFont="1" applyFill="1" applyBorder="1" applyAlignment="1">
      <alignment horizontal="left" vertical="center" wrapText="1"/>
    </xf>
    <xf numFmtId="0" fontId="34" fillId="3" borderId="48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left" vertical="center" wrapText="1"/>
    </xf>
    <xf numFmtId="0" fontId="33" fillId="2" borderId="47" xfId="0" applyFont="1" applyFill="1" applyBorder="1" applyAlignment="1">
      <alignment horizontal="left" vertical="center" wrapText="1" indent="2"/>
    </xf>
    <xf numFmtId="0" fontId="33" fillId="2" borderId="0" xfId="0" applyFont="1" applyFill="1" applyAlignment="1">
      <alignment horizontal="left" wrapText="1"/>
    </xf>
    <xf numFmtId="0" fontId="34" fillId="3" borderId="50" xfId="0" applyFont="1" applyFill="1" applyBorder="1" applyAlignment="1">
      <alignment horizontal="center" vertical="center"/>
    </xf>
    <xf numFmtId="0" fontId="34" fillId="3" borderId="51" xfId="0" applyFont="1" applyFill="1" applyBorder="1" applyAlignment="1">
      <alignment horizontal="center" vertical="center"/>
    </xf>
    <xf numFmtId="0" fontId="41" fillId="2" borderId="61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41" fillId="2" borderId="59" xfId="0" applyFont="1" applyFill="1" applyBorder="1" applyAlignment="1">
      <alignment horizontal="left" vertical="center" wrapText="1"/>
    </xf>
    <xf numFmtId="0" fontId="38" fillId="2" borderId="62" xfId="5" applyFont="1" applyFill="1" applyBorder="1" applyAlignment="1">
      <alignment horizontal="left"/>
    </xf>
    <xf numFmtId="0" fontId="38" fillId="2" borderId="63" xfId="5" applyFont="1" applyFill="1" applyBorder="1" applyAlignment="1">
      <alignment horizontal="left"/>
    </xf>
    <xf numFmtId="0" fontId="38" fillId="2" borderId="64" xfId="5" applyFont="1" applyFill="1" applyBorder="1" applyAlignment="1">
      <alignment horizontal="left"/>
    </xf>
    <xf numFmtId="0" fontId="38" fillId="2" borderId="56" xfId="5" applyFont="1" applyFill="1" applyBorder="1" applyAlignment="1">
      <alignment horizontal="left"/>
    </xf>
    <xf numFmtId="0" fontId="38" fillId="2" borderId="57" xfId="5" applyFont="1" applyFill="1" applyBorder="1" applyAlignment="1">
      <alignment horizontal="left"/>
    </xf>
    <xf numFmtId="0" fontId="40" fillId="2" borderId="61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0" fontId="40" fillId="2" borderId="59" xfId="0" applyFont="1" applyFill="1" applyBorder="1" applyAlignment="1">
      <alignment horizontal="left" vertical="center" wrapText="1"/>
    </xf>
    <xf numFmtId="0" fontId="32" fillId="2" borderId="6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59" xfId="0" applyFont="1" applyFill="1" applyBorder="1" applyAlignment="1">
      <alignment horizontal="left" vertical="center" wrapText="1"/>
    </xf>
    <xf numFmtId="0" fontId="38" fillId="2" borderId="58" xfId="5" applyFont="1" applyFill="1" applyBorder="1" applyAlignment="1">
      <alignment horizontal="left"/>
    </xf>
    <xf numFmtId="0" fontId="32" fillId="0" borderId="0" xfId="0" applyFont="1" applyFill="1" applyBorder="1" applyAlignment="1" applyProtection="1">
      <alignment horizontal="center"/>
      <protection locked="0"/>
    </xf>
    <xf numFmtId="37" fontId="34" fillId="3" borderId="54" xfId="5" applyNumberFormat="1" applyFont="1" applyFill="1" applyBorder="1" applyAlignment="1">
      <alignment horizontal="center" vertical="center"/>
    </xf>
    <xf numFmtId="37" fontId="34" fillId="3" borderId="55" xfId="5" applyNumberFormat="1" applyFont="1" applyFill="1" applyBorder="1" applyAlignment="1">
      <alignment horizontal="center" vertical="center"/>
    </xf>
    <xf numFmtId="37" fontId="34" fillId="3" borderId="54" xfId="5" applyNumberFormat="1" applyFont="1" applyFill="1" applyBorder="1" applyAlignment="1">
      <alignment horizontal="center" vertical="center" wrapText="1"/>
    </xf>
    <xf numFmtId="37" fontId="34" fillId="3" borderId="55" xfId="5" applyNumberFormat="1" applyFont="1" applyFill="1" applyBorder="1" applyAlignment="1">
      <alignment horizontal="center" vertical="center" wrapText="1"/>
    </xf>
    <xf numFmtId="0" fontId="38" fillId="2" borderId="71" xfId="5" applyFont="1" applyFill="1" applyBorder="1" applyAlignment="1">
      <alignment horizontal="left"/>
    </xf>
    <xf numFmtId="0" fontId="38" fillId="2" borderId="72" xfId="5" applyFont="1" applyFill="1" applyBorder="1" applyAlignment="1">
      <alignment horizontal="left"/>
    </xf>
    <xf numFmtId="0" fontId="38" fillId="2" borderId="73" xfId="5" applyFont="1" applyFill="1" applyBorder="1" applyAlignment="1">
      <alignment horizontal="left"/>
    </xf>
    <xf numFmtId="0" fontId="40" fillId="2" borderId="62" xfId="0" applyFont="1" applyFill="1" applyBorder="1" applyAlignment="1">
      <alignment horizontal="left" vertical="center" wrapText="1"/>
    </xf>
    <xf numFmtId="0" fontId="40" fillId="2" borderId="63" xfId="0" applyFont="1" applyFill="1" applyBorder="1" applyAlignment="1">
      <alignment horizontal="left" vertical="center" wrapText="1"/>
    </xf>
    <xf numFmtId="0" fontId="40" fillId="2" borderId="64" xfId="0" applyFont="1" applyFill="1" applyBorder="1" applyAlignment="1">
      <alignment horizontal="left" vertical="center" wrapText="1"/>
    </xf>
    <xf numFmtId="0" fontId="41" fillId="0" borderId="61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59" xfId="0" applyFont="1" applyFill="1" applyBorder="1" applyAlignment="1">
      <alignment horizontal="left" vertical="center" wrapText="1"/>
    </xf>
    <xf numFmtId="0" fontId="40" fillId="0" borderId="61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59" xfId="0" applyFont="1" applyFill="1" applyBorder="1" applyAlignment="1">
      <alignment horizontal="left" vertical="center" wrapText="1"/>
    </xf>
    <xf numFmtId="37" fontId="34" fillId="3" borderId="69" xfId="5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32" fillId="2" borderId="0" xfId="0" applyFont="1" applyFill="1" applyBorder="1" applyAlignment="1" applyProtection="1">
      <alignment horizontal="center"/>
      <protection locked="0"/>
    </xf>
    <xf numFmtId="0" fontId="43" fillId="2" borderId="0" xfId="0" applyFont="1" applyFill="1" applyBorder="1" applyAlignment="1" applyProtection="1">
      <alignment horizontal="center"/>
      <protection locked="0"/>
    </xf>
    <xf numFmtId="0" fontId="34" fillId="3" borderId="75" xfId="0" applyFont="1" applyFill="1" applyBorder="1" applyAlignment="1">
      <alignment horizontal="center" vertical="center"/>
    </xf>
    <xf numFmtId="0" fontId="34" fillId="3" borderId="75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4" fillId="3" borderId="76" xfId="0" applyFont="1" applyFill="1" applyBorder="1" applyAlignment="1">
      <alignment horizontal="center" vertical="center"/>
    </xf>
    <xf numFmtId="0" fontId="34" fillId="3" borderId="76" xfId="0" applyFont="1" applyFill="1" applyBorder="1" applyAlignment="1">
      <alignment horizontal="center" vertical="center" wrapText="1"/>
    </xf>
    <xf numFmtId="3" fontId="36" fillId="2" borderId="60" xfId="0" applyNumberFormat="1" applyFont="1" applyFill="1" applyBorder="1" applyAlignment="1">
      <alignment horizontal="right" vertical="center" wrapText="1"/>
    </xf>
    <xf numFmtId="169" fontId="36" fillId="2" borderId="60" xfId="0" applyNumberFormat="1" applyFont="1" applyFill="1" applyBorder="1" applyAlignment="1">
      <alignment horizontal="right" vertical="center" wrapText="1"/>
    </xf>
    <xf numFmtId="3" fontId="33" fillId="2" borderId="60" xfId="0" applyNumberFormat="1" applyFont="1" applyFill="1" applyBorder="1" applyAlignment="1">
      <alignment horizontal="right" vertical="center" wrapText="1"/>
    </xf>
    <xf numFmtId="0" fontId="41" fillId="2" borderId="61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vertical="center" wrapText="1"/>
    </xf>
    <xf numFmtId="170" fontId="36" fillId="2" borderId="60" xfId="0" applyNumberFormat="1" applyFont="1" applyFill="1" applyBorder="1" applyAlignment="1">
      <alignment horizontal="right" vertical="center" wrapText="1"/>
    </xf>
    <xf numFmtId="170" fontId="33" fillId="2" borderId="60" xfId="0" applyNumberFormat="1" applyFont="1" applyFill="1" applyBorder="1" applyAlignment="1">
      <alignment horizontal="right" vertical="center" wrapText="1"/>
    </xf>
    <xf numFmtId="0" fontId="36" fillId="2" borderId="62" xfId="0" applyFont="1" applyFill="1" applyBorder="1" applyAlignment="1">
      <alignment horizontal="justify" vertical="center" wrapText="1"/>
    </xf>
    <xf numFmtId="0" fontId="36" fillId="2" borderId="64" xfId="0" applyFont="1" applyFill="1" applyBorder="1" applyAlignment="1">
      <alignment horizontal="justify" vertical="center" wrapText="1"/>
    </xf>
    <xf numFmtId="3" fontId="36" fillId="2" borderId="70" xfId="0" applyNumberFormat="1" applyFont="1" applyFill="1" applyBorder="1" applyAlignment="1">
      <alignment vertical="center" wrapText="1"/>
    </xf>
    <xf numFmtId="170" fontId="36" fillId="2" borderId="70" xfId="0" applyNumberFormat="1" applyFont="1" applyFill="1" applyBorder="1" applyAlignment="1">
      <alignment vertical="center" wrapText="1"/>
    </xf>
    <xf numFmtId="0" fontId="40" fillId="2" borderId="77" xfId="0" applyFont="1" applyFill="1" applyBorder="1" applyAlignment="1">
      <alignment horizontal="left" vertical="center" wrapText="1"/>
    </xf>
    <xf numFmtId="0" fontId="40" fillId="2" borderId="78" xfId="0" applyFont="1" applyFill="1" applyBorder="1" applyAlignment="1">
      <alignment horizontal="left" vertical="center" wrapText="1"/>
    </xf>
    <xf numFmtId="3" fontId="36" fillId="2" borderId="74" xfId="0" applyNumberFormat="1" applyFont="1" applyFill="1" applyBorder="1" applyAlignment="1">
      <alignment horizontal="right" vertical="center" wrapText="1"/>
    </xf>
    <xf numFmtId="170" fontId="36" fillId="2" borderId="74" xfId="0" applyNumberFormat="1" applyFont="1" applyFill="1" applyBorder="1" applyAlignment="1">
      <alignment horizontal="right" vertical="center" wrapText="1"/>
    </xf>
    <xf numFmtId="0" fontId="33" fillId="0" borderId="0" xfId="0" applyFont="1"/>
    <xf numFmtId="4" fontId="33" fillId="0" borderId="0" xfId="0" applyNumberFormat="1" applyFont="1"/>
    <xf numFmtId="0" fontId="34" fillId="3" borderId="54" xfId="0" applyFont="1" applyFill="1" applyBorder="1" applyAlignment="1">
      <alignment horizontal="center" vertical="center"/>
    </xf>
    <xf numFmtId="0" fontId="34" fillId="3" borderId="54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/>
    </xf>
    <xf numFmtId="0" fontId="34" fillId="3" borderId="55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 wrapText="1"/>
    </xf>
    <xf numFmtId="0" fontId="36" fillId="2" borderId="61" xfId="0" applyFont="1" applyFill="1" applyBorder="1" applyAlignment="1">
      <alignment horizontal="left" vertical="top"/>
    </xf>
    <xf numFmtId="0" fontId="36" fillId="2" borderId="59" xfId="0" applyFont="1" applyFill="1" applyBorder="1" applyAlignment="1">
      <alignment horizontal="left" vertical="top"/>
    </xf>
    <xf numFmtId="3" fontId="36" fillId="2" borderId="60" xfId="0" applyNumberFormat="1" applyFont="1" applyFill="1" applyBorder="1" applyAlignment="1">
      <alignment horizontal="right" vertical="top"/>
    </xf>
    <xf numFmtId="170" fontId="36" fillId="2" borderId="60" xfId="0" applyNumberFormat="1" applyFont="1" applyFill="1" applyBorder="1" applyAlignment="1">
      <alignment horizontal="right" vertical="top"/>
    </xf>
    <xf numFmtId="0" fontId="36" fillId="2" borderId="61" xfId="0" applyFont="1" applyFill="1" applyBorder="1" applyAlignment="1">
      <alignment horizontal="left" vertical="top" wrapText="1" indent="2"/>
    </xf>
    <xf numFmtId="0" fontId="36" fillId="2" borderId="59" xfId="0" applyFont="1" applyFill="1" applyBorder="1" applyAlignment="1">
      <alignment horizontal="left" vertical="top" wrapText="1" indent="2"/>
    </xf>
    <xf numFmtId="3" fontId="36" fillId="2" borderId="60" xfId="0" applyNumberFormat="1" applyFont="1" applyFill="1" applyBorder="1" applyAlignment="1">
      <alignment horizontal="right" vertical="top" wrapText="1"/>
    </xf>
    <xf numFmtId="0" fontId="33" fillId="2" borderId="61" xfId="0" applyFont="1" applyFill="1" applyBorder="1" applyAlignment="1">
      <alignment horizontal="left" vertical="top"/>
    </xf>
    <xf numFmtId="0" fontId="33" fillId="2" borderId="59" xfId="0" applyFont="1" applyFill="1" applyBorder="1" applyAlignment="1">
      <alignment horizontal="justify" vertical="top"/>
    </xf>
    <xf numFmtId="3" fontId="33" fillId="2" borderId="60" xfId="0" applyNumberFormat="1" applyFont="1" applyFill="1" applyBorder="1" applyAlignment="1">
      <alignment horizontal="right" vertical="top" wrapText="1"/>
    </xf>
    <xf numFmtId="170" fontId="36" fillId="2" borderId="60" xfId="0" applyNumberFormat="1" applyFont="1" applyFill="1" applyBorder="1" applyAlignment="1">
      <alignment horizontal="right" vertical="top" wrapText="1"/>
    </xf>
    <xf numFmtId="3" fontId="33" fillId="2" borderId="60" xfId="0" applyNumberFormat="1" applyFont="1" applyFill="1" applyBorder="1" applyAlignment="1">
      <alignment horizontal="right" vertical="top"/>
    </xf>
    <xf numFmtId="170" fontId="33" fillId="2" borderId="60" xfId="0" applyNumberFormat="1" applyFont="1" applyFill="1" applyBorder="1" applyAlignment="1">
      <alignment horizontal="right" vertical="top"/>
    </xf>
    <xf numFmtId="0" fontId="36" fillId="0" borderId="62" xfId="0" applyFont="1" applyFill="1" applyBorder="1" applyAlignment="1">
      <alignment vertical="top" wrapText="1"/>
    </xf>
    <xf numFmtId="0" fontId="36" fillId="0" borderId="64" xfId="0" applyFont="1" applyFill="1" applyBorder="1" applyAlignment="1">
      <alignment vertical="top" wrapText="1"/>
    </xf>
    <xf numFmtId="3" fontId="36" fillId="0" borderId="70" xfId="0" applyNumberFormat="1" applyFont="1" applyFill="1" applyBorder="1" applyAlignment="1">
      <alignment horizontal="right" vertical="top"/>
    </xf>
    <xf numFmtId="170" fontId="36" fillId="0" borderId="70" xfId="0" applyNumberFormat="1" applyFont="1" applyFill="1" applyBorder="1" applyAlignment="1">
      <alignment horizontal="right" vertical="top"/>
    </xf>
    <xf numFmtId="0" fontId="33" fillId="0" borderId="0" xfId="0" applyFont="1" applyAlignment="1">
      <alignment horizontal="left"/>
    </xf>
    <xf numFmtId="3" fontId="33" fillId="0" borderId="0" xfId="0" applyNumberFormat="1" applyFont="1"/>
    <xf numFmtId="0" fontId="33" fillId="2" borderId="61" xfId="0" applyFont="1" applyFill="1" applyBorder="1" applyAlignment="1">
      <alignment horizontal="left" vertical="top"/>
    </xf>
    <xf numFmtId="0" fontId="33" fillId="2" borderId="59" xfId="0" applyFont="1" applyFill="1" applyBorder="1" applyAlignment="1">
      <alignment horizontal="left" vertical="top"/>
    </xf>
    <xf numFmtId="170" fontId="33" fillId="2" borderId="60" xfId="0" applyNumberFormat="1" applyFont="1" applyFill="1" applyBorder="1" applyAlignment="1">
      <alignment horizontal="right" vertical="top" wrapText="1"/>
    </xf>
    <xf numFmtId="3" fontId="44" fillId="2" borderId="60" xfId="0" applyNumberFormat="1" applyFont="1" applyFill="1" applyBorder="1" applyAlignment="1">
      <alignment horizontal="right" vertical="top" wrapText="1"/>
    </xf>
    <xf numFmtId="3" fontId="45" fillId="2" borderId="60" xfId="0" applyNumberFormat="1" applyFont="1" applyFill="1" applyBorder="1" applyAlignment="1">
      <alignment horizontal="right" vertical="top" wrapText="1"/>
    </xf>
    <xf numFmtId="169" fontId="33" fillId="2" borderId="60" xfId="0" applyNumberFormat="1" applyFont="1" applyFill="1" applyBorder="1" applyAlignment="1">
      <alignment horizontal="right" vertical="top" wrapText="1"/>
    </xf>
    <xf numFmtId="3" fontId="45" fillId="2" borderId="60" xfId="0" applyNumberFormat="1" applyFont="1" applyFill="1" applyBorder="1" applyAlignment="1">
      <alignment horizontal="right" vertical="top"/>
    </xf>
    <xf numFmtId="0" fontId="36" fillId="0" borderId="77" xfId="0" applyFont="1" applyFill="1" applyBorder="1" applyAlignment="1">
      <alignment horizontal="left" vertical="top" wrapText="1"/>
    </xf>
    <xf numFmtId="0" fontId="36" fillId="0" borderId="67" xfId="0" applyFont="1" applyFill="1" applyBorder="1" applyAlignment="1">
      <alignment horizontal="left" vertical="top" wrapText="1"/>
    </xf>
    <xf numFmtId="3" fontId="36" fillId="0" borderId="74" xfId="0" applyNumberFormat="1" applyFont="1" applyFill="1" applyBorder="1" applyAlignment="1">
      <alignment horizontal="right" vertical="top"/>
    </xf>
    <xf numFmtId="170" fontId="36" fillId="0" borderId="74" xfId="0" applyNumberFormat="1" applyFont="1" applyFill="1" applyBorder="1" applyAlignment="1">
      <alignment horizontal="right" vertical="top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7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0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187325</xdr:colOff>
      <xdr:row>0</xdr:row>
      <xdr:rowOff>117475</xdr:rowOff>
    </xdr:from>
    <xdr:to>
      <xdr:col>2</xdr:col>
      <xdr:colOff>673100</xdr:colOff>
      <xdr:row>4</xdr:row>
      <xdr:rowOff>130752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325" y="117475"/>
          <a:ext cx="2686050" cy="1003877"/>
        </a:xfrm>
        <a:prstGeom prst="rect">
          <a:avLst/>
        </a:prstGeom>
      </xdr:spPr>
    </xdr:pic>
    <xdr:clientData/>
  </xdr:twoCellAnchor>
  <xdr:oneCellAnchor>
    <xdr:from>
      <xdr:col>2</xdr:col>
      <xdr:colOff>1193248</xdr:colOff>
      <xdr:row>18</xdr:row>
      <xdr:rowOff>32835</xdr:rowOff>
    </xdr:from>
    <xdr:ext cx="4598503" cy="1125501"/>
    <xdr:sp macro="" textlink="">
      <xdr:nvSpPr>
        <xdr:cNvPr id="3" name="Rectángulo 1"/>
        <xdr:cNvSpPr/>
      </xdr:nvSpPr>
      <xdr:spPr>
        <a:xfrm>
          <a:off x="3393523" y="4709610"/>
          <a:ext cx="4598503" cy="11255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</a:t>
          </a:r>
          <a:r>
            <a:rPr lang="es-ES" sz="6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APLICA"</a:t>
          </a:r>
          <a:endParaRPr lang="es-ES" sz="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7</xdr:col>
      <xdr:colOff>609600</xdr:colOff>
      <xdr:row>0</xdr:row>
      <xdr:rowOff>165100</xdr:rowOff>
    </xdr:from>
    <xdr:to>
      <xdr:col>9</xdr:col>
      <xdr:colOff>895350</xdr:colOff>
      <xdr:row>4</xdr:row>
      <xdr:rowOff>139700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65100"/>
          <a:ext cx="2514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2</xdr:col>
      <xdr:colOff>0</xdr:colOff>
      <xdr:row>4</xdr:row>
      <xdr:rowOff>146041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14300"/>
          <a:ext cx="2314575" cy="793741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0</xdr:row>
      <xdr:rowOff>180975</xdr:rowOff>
    </xdr:from>
    <xdr:to>
      <xdr:col>7</xdr:col>
      <xdr:colOff>600075</xdr:colOff>
      <xdr:row>4</xdr:row>
      <xdr:rowOff>152400</xdr:rowOff>
    </xdr:to>
    <xdr:pic>
      <xdr:nvPicPr>
        <xdr:cNvPr id="3" name="Imagen 3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80975"/>
          <a:ext cx="2257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133351</xdr:rowOff>
    </xdr:from>
    <xdr:to>
      <xdr:col>2</xdr:col>
      <xdr:colOff>0</xdr:colOff>
      <xdr:row>5</xdr:row>
      <xdr:rowOff>23588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33351"/>
          <a:ext cx="2457450" cy="842737"/>
        </a:xfrm>
        <a:prstGeom prst="rect">
          <a:avLst/>
        </a:prstGeom>
      </xdr:spPr>
    </xdr:pic>
    <xdr:clientData/>
  </xdr:twoCellAnchor>
  <xdr:twoCellAnchor editAs="oneCell">
    <xdr:from>
      <xdr:col>4</xdr:col>
      <xdr:colOff>781050</xdr:colOff>
      <xdr:row>1</xdr:row>
      <xdr:rowOff>38100</xdr:rowOff>
    </xdr:from>
    <xdr:to>
      <xdr:col>7</xdr:col>
      <xdr:colOff>495300</xdr:colOff>
      <xdr:row>5</xdr:row>
      <xdr:rowOff>9525</xdr:rowOff>
    </xdr:to>
    <xdr:pic>
      <xdr:nvPicPr>
        <xdr:cNvPr id="3" name="Imagen 3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28600"/>
          <a:ext cx="2257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152400</xdr:rowOff>
    </xdr:from>
    <xdr:to>
      <xdr:col>2</xdr:col>
      <xdr:colOff>1</xdr:colOff>
      <xdr:row>5</xdr:row>
      <xdr:rowOff>9973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152400"/>
          <a:ext cx="2362200" cy="810073"/>
        </a:xfrm>
        <a:prstGeom prst="rect">
          <a:avLst/>
        </a:prstGeom>
      </xdr:spPr>
    </xdr:pic>
    <xdr:clientData/>
  </xdr:twoCellAnchor>
  <xdr:twoCellAnchor editAs="oneCell">
    <xdr:from>
      <xdr:col>4</xdr:col>
      <xdr:colOff>838200</xdr:colOff>
      <xdr:row>1</xdr:row>
      <xdr:rowOff>0</xdr:rowOff>
    </xdr:from>
    <xdr:to>
      <xdr:col>7</xdr:col>
      <xdr:colOff>552450</xdr:colOff>
      <xdr:row>4</xdr:row>
      <xdr:rowOff>161925</xdr:rowOff>
    </xdr:to>
    <xdr:pic>
      <xdr:nvPicPr>
        <xdr:cNvPr id="3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90500"/>
          <a:ext cx="2257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180976</xdr:rowOff>
    </xdr:from>
    <xdr:to>
      <xdr:col>2</xdr:col>
      <xdr:colOff>0</xdr:colOff>
      <xdr:row>5</xdr:row>
      <xdr:rowOff>67946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80976"/>
          <a:ext cx="2447925" cy="83947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0</xdr:row>
      <xdr:rowOff>180975</xdr:rowOff>
    </xdr:from>
    <xdr:to>
      <xdr:col>7</xdr:col>
      <xdr:colOff>628650</xdr:colOff>
      <xdr:row>4</xdr:row>
      <xdr:rowOff>152400</xdr:rowOff>
    </xdr:to>
    <xdr:pic>
      <xdr:nvPicPr>
        <xdr:cNvPr id="3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80975"/>
          <a:ext cx="2257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2</xdr:col>
      <xdr:colOff>0</xdr:colOff>
      <xdr:row>4</xdr:row>
      <xdr:rowOff>188778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04775"/>
          <a:ext cx="2466975" cy="846003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1</xdr:row>
      <xdr:rowOff>38100</xdr:rowOff>
    </xdr:from>
    <xdr:to>
      <xdr:col>7</xdr:col>
      <xdr:colOff>485775</xdr:colOff>
      <xdr:row>5</xdr:row>
      <xdr:rowOff>9525</xdr:rowOff>
    </xdr:to>
    <xdr:pic>
      <xdr:nvPicPr>
        <xdr:cNvPr id="3" name="Imagen 3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28600"/>
          <a:ext cx="2257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95251</xdr:rowOff>
    </xdr:from>
    <xdr:to>
      <xdr:col>2</xdr:col>
      <xdr:colOff>0</xdr:colOff>
      <xdr:row>5</xdr:row>
      <xdr:rowOff>8353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95251"/>
          <a:ext cx="2524125" cy="865602"/>
        </a:xfrm>
        <a:prstGeom prst="rect">
          <a:avLst/>
        </a:prstGeom>
      </xdr:spPr>
    </xdr:pic>
    <xdr:clientData/>
  </xdr:twoCellAnchor>
  <xdr:twoCellAnchor editAs="oneCell">
    <xdr:from>
      <xdr:col>4</xdr:col>
      <xdr:colOff>809625</xdr:colOff>
      <xdr:row>1</xdr:row>
      <xdr:rowOff>19050</xdr:rowOff>
    </xdr:from>
    <xdr:to>
      <xdr:col>7</xdr:col>
      <xdr:colOff>523875</xdr:colOff>
      <xdr:row>4</xdr:row>
      <xdr:rowOff>180975</xdr:rowOff>
    </xdr:to>
    <xdr:pic>
      <xdr:nvPicPr>
        <xdr:cNvPr id="3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209550"/>
          <a:ext cx="2257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2</xdr:col>
      <xdr:colOff>222</xdr:colOff>
      <xdr:row>5</xdr:row>
      <xdr:rowOff>38100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2638647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0</xdr:row>
      <xdr:rowOff>152400</xdr:rowOff>
    </xdr:from>
    <xdr:to>
      <xdr:col>7</xdr:col>
      <xdr:colOff>485775</xdr:colOff>
      <xdr:row>4</xdr:row>
      <xdr:rowOff>123825</xdr:rowOff>
    </xdr:to>
    <xdr:pic>
      <xdr:nvPicPr>
        <xdr:cNvPr id="3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52400"/>
          <a:ext cx="2257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307731</xdr:colOff>
      <xdr:row>0</xdr:row>
      <xdr:rowOff>195995</xdr:rowOff>
    </xdr:from>
    <xdr:to>
      <xdr:col>2</xdr:col>
      <xdr:colOff>813085</xdr:colOff>
      <xdr:row>4</xdr:row>
      <xdr:rowOff>199747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731" y="195995"/>
          <a:ext cx="3011162" cy="1000214"/>
        </a:xfrm>
        <a:prstGeom prst="rect">
          <a:avLst/>
        </a:prstGeom>
      </xdr:spPr>
    </xdr:pic>
    <xdr:clientData/>
  </xdr:twoCellAnchor>
  <xdr:twoCellAnchor>
    <xdr:from>
      <xdr:col>7</xdr:col>
      <xdr:colOff>571500</xdr:colOff>
      <xdr:row>1</xdr:row>
      <xdr:rowOff>29309</xdr:rowOff>
    </xdr:from>
    <xdr:to>
      <xdr:col>9</xdr:col>
      <xdr:colOff>1011116</xdr:colOff>
      <xdr:row>5</xdr:row>
      <xdr:rowOff>73269</xdr:rowOff>
    </xdr:to>
    <xdr:pic>
      <xdr:nvPicPr>
        <xdr:cNvPr id="5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2885" y="278424"/>
          <a:ext cx="3985846" cy="104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152401</xdr:rowOff>
    </xdr:from>
    <xdr:to>
      <xdr:col>1</xdr:col>
      <xdr:colOff>1190625</xdr:colOff>
      <xdr:row>3</xdr:row>
      <xdr:rowOff>74664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52401"/>
          <a:ext cx="2000250" cy="827138"/>
        </a:xfrm>
        <a:prstGeom prst="rect">
          <a:avLst/>
        </a:prstGeom>
      </xdr:spPr>
    </xdr:pic>
    <xdr:clientData/>
  </xdr:twoCellAnchor>
  <xdr:oneCellAnchor>
    <xdr:from>
      <xdr:col>2</xdr:col>
      <xdr:colOff>1254853</xdr:colOff>
      <xdr:row>15</xdr:row>
      <xdr:rowOff>97923</xdr:rowOff>
    </xdr:from>
    <xdr:ext cx="3795847" cy="937629"/>
    <xdr:sp macro="" textlink="">
      <xdr:nvSpPr>
        <xdr:cNvPr id="3" name="Rectángulo 1"/>
        <xdr:cNvSpPr/>
      </xdr:nvSpPr>
      <xdr:spPr>
        <a:xfrm>
          <a:off x="2893153" y="3526923"/>
          <a:ext cx="37958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 APLICA"</a:t>
          </a:r>
        </a:p>
      </xdr:txBody>
    </xdr:sp>
    <xdr:clientData/>
  </xdr:oneCellAnchor>
  <xdr:twoCellAnchor>
    <xdr:from>
      <xdr:col>6</xdr:col>
      <xdr:colOff>381000</xdr:colOff>
      <xdr:row>0</xdr:row>
      <xdr:rowOff>190500</xdr:rowOff>
    </xdr:from>
    <xdr:to>
      <xdr:col>7</xdr:col>
      <xdr:colOff>1181099</xdr:colOff>
      <xdr:row>4</xdr:row>
      <xdr:rowOff>38100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90500"/>
          <a:ext cx="2047874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152400</xdr:rowOff>
    </xdr:from>
    <xdr:to>
      <xdr:col>3</xdr:col>
      <xdr:colOff>146798</xdr:colOff>
      <xdr:row>3</xdr:row>
      <xdr:rowOff>180975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52400"/>
          <a:ext cx="2823323" cy="942975"/>
        </a:xfrm>
        <a:prstGeom prst="rect">
          <a:avLst/>
        </a:prstGeom>
      </xdr:spPr>
    </xdr:pic>
    <xdr:clientData/>
  </xdr:twoCellAnchor>
  <xdr:oneCellAnchor>
    <xdr:from>
      <xdr:col>4</xdr:col>
      <xdr:colOff>130847</xdr:colOff>
      <xdr:row>14</xdr:row>
      <xdr:rowOff>1330</xdr:rowOff>
    </xdr:from>
    <xdr:ext cx="4598503" cy="1125501"/>
    <xdr:sp macro="" textlink="">
      <xdr:nvSpPr>
        <xdr:cNvPr id="3" name="Rectángulo 1"/>
        <xdr:cNvSpPr/>
      </xdr:nvSpPr>
      <xdr:spPr>
        <a:xfrm>
          <a:off x="3826547" y="4220905"/>
          <a:ext cx="4598503" cy="11255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</a:t>
          </a:r>
          <a:r>
            <a:rPr lang="es-ES" sz="6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APLICA"</a:t>
          </a:r>
          <a:endParaRPr lang="es-ES" sz="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9</xdr:col>
      <xdr:colOff>427403</xdr:colOff>
      <xdr:row>1</xdr:row>
      <xdr:rowOff>24423</xdr:rowOff>
    </xdr:from>
    <xdr:to>
      <xdr:col>11</xdr:col>
      <xdr:colOff>948103</xdr:colOff>
      <xdr:row>4</xdr:row>
      <xdr:rowOff>72048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8528" y="272073"/>
          <a:ext cx="2749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66675</xdr:rowOff>
    </xdr:from>
    <xdr:to>
      <xdr:col>2</xdr:col>
      <xdr:colOff>1</xdr:colOff>
      <xdr:row>3</xdr:row>
      <xdr:rowOff>125072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66675"/>
          <a:ext cx="1885950" cy="629897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36</xdr:row>
      <xdr:rowOff>76201</xdr:rowOff>
    </xdr:from>
    <xdr:to>
      <xdr:col>2</xdr:col>
      <xdr:colOff>0</xdr:colOff>
      <xdr:row>39</xdr:row>
      <xdr:rowOff>118692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" y="7124701"/>
          <a:ext cx="1838325" cy="613991"/>
        </a:xfrm>
        <a:prstGeom prst="rect">
          <a:avLst/>
        </a:prstGeom>
      </xdr:spPr>
    </xdr:pic>
    <xdr:clientData/>
  </xdr:twoCellAnchor>
  <xdr:twoCellAnchor>
    <xdr:from>
      <xdr:col>3</xdr:col>
      <xdr:colOff>2095500</xdr:colOff>
      <xdr:row>0</xdr:row>
      <xdr:rowOff>133350</xdr:rowOff>
    </xdr:from>
    <xdr:to>
      <xdr:col>4</xdr:col>
      <xdr:colOff>1465868</xdr:colOff>
      <xdr:row>2</xdr:row>
      <xdr:rowOff>171449</xdr:rowOff>
    </xdr:to>
    <xdr:pic>
      <xdr:nvPicPr>
        <xdr:cNvPr id="4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33350"/>
          <a:ext cx="2589818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36</xdr:row>
      <xdr:rowOff>161925</xdr:rowOff>
    </xdr:from>
    <xdr:to>
      <xdr:col>4</xdr:col>
      <xdr:colOff>949325</xdr:colOff>
      <xdr:row>40</xdr:row>
      <xdr:rowOff>19050</xdr:rowOff>
    </xdr:to>
    <xdr:pic>
      <xdr:nvPicPr>
        <xdr:cNvPr id="5" name="Imagen 13" descr="LOGO INCUFIDEZ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7210425"/>
          <a:ext cx="1854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95251</xdr:rowOff>
    </xdr:from>
    <xdr:to>
      <xdr:col>2</xdr:col>
      <xdr:colOff>390525</xdr:colOff>
      <xdr:row>3</xdr:row>
      <xdr:rowOff>133350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95251"/>
          <a:ext cx="2609849" cy="723899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1019174</xdr:colOff>
      <xdr:row>0</xdr:row>
      <xdr:rowOff>209550</xdr:rowOff>
    </xdr:from>
    <xdr:to>
      <xdr:col>8</xdr:col>
      <xdr:colOff>323849</xdr:colOff>
      <xdr:row>3</xdr:row>
      <xdr:rowOff>142875</xdr:rowOff>
    </xdr:to>
    <xdr:pic>
      <xdr:nvPicPr>
        <xdr:cNvPr id="3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9" y="209550"/>
          <a:ext cx="2447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9527</xdr:rowOff>
    </xdr:from>
    <xdr:to>
      <xdr:col>2</xdr:col>
      <xdr:colOff>409576</xdr:colOff>
      <xdr:row>3</xdr:row>
      <xdr:rowOff>185897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7" y="9527"/>
          <a:ext cx="2638424" cy="881220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0</xdr:row>
      <xdr:rowOff>180975</xdr:rowOff>
    </xdr:from>
    <xdr:to>
      <xdr:col>8</xdr:col>
      <xdr:colOff>28575</xdr:colOff>
      <xdr:row>3</xdr:row>
      <xdr:rowOff>114300</xdr:rowOff>
    </xdr:to>
    <xdr:pic>
      <xdr:nvPicPr>
        <xdr:cNvPr id="3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80975"/>
          <a:ext cx="2514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142876</xdr:rowOff>
    </xdr:from>
    <xdr:to>
      <xdr:col>2</xdr:col>
      <xdr:colOff>0</xdr:colOff>
      <xdr:row>4</xdr:row>
      <xdr:rowOff>187682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42876"/>
          <a:ext cx="2352675" cy="806806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0</xdr:row>
      <xdr:rowOff>152400</xdr:rowOff>
    </xdr:from>
    <xdr:to>
      <xdr:col>7</xdr:col>
      <xdr:colOff>485775</xdr:colOff>
      <xdr:row>5</xdr:row>
      <xdr:rowOff>57150</xdr:rowOff>
    </xdr:to>
    <xdr:pic>
      <xdr:nvPicPr>
        <xdr:cNvPr id="3" name="Imagen 3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2400"/>
          <a:ext cx="2257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2</xdr:col>
      <xdr:colOff>0</xdr:colOff>
      <xdr:row>4</xdr:row>
      <xdr:rowOff>132427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0"/>
          <a:ext cx="2219325" cy="761077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1</xdr:row>
      <xdr:rowOff>28575</xdr:rowOff>
    </xdr:from>
    <xdr:to>
      <xdr:col>7</xdr:col>
      <xdr:colOff>466725</xdr:colOff>
      <xdr:row>5</xdr:row>
      <xdr:rowOff>0</xdr:rowOff>
    </xdr:to>
    <xdr:pic>
      <xdr:nvPicPr>
        <xdr:cNvPr id="3" name="Imagen 4" descr="LOGO INCUFIDEZ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219075"/>
          <a:ext cx="2257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E.A.I.Det.%20LDF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EAPED.LDF.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D (1)"/>
      <sheetName val="EAID (2)"/>
    </sheetNames>
    <sheetDataSet>
      <sheetData sheetId="0">
        <row r="42">
          <cell r="D42">
            <v>83679036</v>
          </cell>
          <cell r="E42">
            <v>-1768635</v>
          </cell>
          <cell r="F42">
            <v>81910401</v>
          </cell>
          <cell r="G42">
            <v>81195324</v>
          </cell>
          <cell r="H42">
            <v>53827615</v>
          </cell>
          <cell r="I42">
            <v>-29851421</v>
          </cell>
        </row>
      </sheetData>
      <sheetData sheetId="1"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PED NE COG"/>
      <sheetName val="EAPED NE COG (2)"/>
      <sheetName val="EAPED NE COG (3)"/>
      <sheetName val="EAPED E COG"/>
      <sheetName val="EAPED E COG (2)"/>
      <sheetName val="EAPED E COG (3)"/>
      <sheetName val="EAPED CA"/>
      <sheetName val="EAPED CF"/>
      <sheetName val="EAPED CF (2)"/>
      <sheetName val="EAPED CSPC"/>
    </sheetNames>
    <sheetDataSet>
      <sheetData sheetId="0">
        <row r="10">
          <cell r="C10">
            <v>83679036</v>
          </cell>
          <cell r="D10">
            <v>-1878635</v>
          </cell>
          <cell r="E10">
            <v>81800400</v>
          </cell>
          <cell r="F10">
            <v>52349252</v>
          </cell>
          <cell r="G10">
            <v>47792552</v>
          </cell>
          <cell r="H10">
            <v>29451148</v>
          </cell>
        </row>
      </sheetData>
      <sheetData sheetId="1"/>
      <sheetData sheetId="2"/>
      <sheetData sheetId="3">
        <row r="10">
          <cell r="C10">
            <v>0</v>
          </cell>
          <cell r="D10">
            <v>110000</v>
          </cell>
          <cell r="E10">
            <v>110000</v>
          </cell>
          <cell r="F10">
            <v>110000</v>
          </cell>
          <cell r="G10">
            <v>110000</v>
          </cell>
          <cell r="H10">
            <v>0</v>
          </cell>
        </row>
      </sheetData>
      <sheetData sheetId="4">
        <row r="11">
          <cell r="C11">
            <v>0</v>
          </cell>
          <cell r="D11">
            <v>110000</v>
          </cell>
          <cell r="E11">
            <v>110000</v>
          </cell>
          <cell r="F11">
            <v>110000</v>
          </cell>
          <cell r="G11">
            <v>110000</v>
          </cell>
          <cell r="H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</sheetData>
      <sheetData sheetId="5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</sheetData>
      <sheetData sheetId="6"/>
      <sheetData sheetId="7">
        <row r="10">
          <cell r="C10">
            <v>83679036</v>
          </cell>
          <cell r="D10">
            <v>-1878635</v>
          </cell>
          <cell r="E10">
            <v>81800400</v>
          </cell>
          <cell r="F10">
            <v>52349252</v>
          </cell>
          <cell r="G10">
            <v>47792552</v>
          </cell>
          <cell r="H10">
            <v>29451148</v>
          </cell>
        </row>
      </sheetData>
      <sheetData sheetId="8">
        <row r="10">
          <cell r="C10">
            <v>0</v>
          </cell>
          <cell r="D10">
            <v>110000</v>
          </cell>
          <cell r="E10">
            <v>110000</v>
          </cell>
          <cell r="F10">
            <v>110000</v>
          </cell>
          <cell r="G10">
            <v>110000</v>
          </cell>
          <cell r="H10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view="pageBreakPreview" zoomScale="75" zoomScaleNormal="85" zoomScaleSheetLayoutView="75" workbookViewId="0">
      <selection activeCell="A5" sqref="A5:J5"/>
    </sheetView>
  </sheetViews>
  <sheetFormatPr baseColWidth="10" defaultColWidth="11.42578125" defaultRowHeight="12"/>
  <cols>
    <col min="1" max="1" width="4.85546875" style="126" customWidth="1"/>
    <col min="2" max="2" width="28.140625" style="126" customWidth="1"/>
    <col min="3" max="3" width="18.85546875" style="126" customWidth="1"/>
    <col min="4" max="10" width="16.7109375" style="126" customWidth="1"/>
    <col min="11" max="11" width="11.42578125" style="62"/>
    <col min="12" max="12" width="19" style="62" customWidth="1"/>
    <col min="13" max="16384" width="11.42578125" style="62"/>
  </cols>
  <sheetData>
    <row r="1" spans="1:20" ht="20.100000000000001" customHeight="1">
      <c r="A1" s="279" t="s">
        <v>141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2" spans="1:20" ht="20.100000000000001" customHeight="1">
      <c r="A2" s="279" t="s">
        <v>144</v>
      </c>
      <c r="B2" s="279"/>
      <c r="C2" s="279"/>
      <c r="D2" s="279"/>
      <c r="E2" s="279"/>
      <c r="F2" s="279"/>
      <c r="G2" s="279"/>
      <c r="H2" s="279"/>
      <c r="I2" s="279"/>
      <c r="J2" s="279"/>
      <c r="K2" s="272"/>
      <c r="L2" s="272"/>
      <c r="M2" s="272"/>
      <c r="N2" s="272"/>
      <c r="O2" s="272"/>
      <c r="P2" s="272"/>
      <c r="Q2" s="272"/>
      <c r="R2" s="272"/>
      <c r="S2" s="272"/>
      <c r="T2" s="272"/>
    </row>
    <row r="3" spans="1:20" ht="20.100000000000001" customHeight="1">
      <c r="A3" s="272" t="s">
        <v>145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20.100000000000001" customHeight="1">
      <c r="A4" s="272" t="s">
        <v>146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</row>
    <row r="5" spans="1:20" ht="18" customHeight="1" thickBot="1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3"/>
      <c r="L5" s="273"/>
      <c r="M5" s="273"/>
      <c r="N5" s="273"/>
      <c r="O5" s="273"/>
      <c r="P5" s="273"/>
      <c r="Q5" s="273"/>
      <c r="R5" s="273"/>
      <c r="S5" s="273"/>
      <c r="T5" s="273"/>
    </row>
    <row r="6" spans="1:20" ht="80.25" customHeight="1" thickBot="1">
      <c r="A6" s="274" t="s">
        <v>147</v>
      </c>
      <c r="B6" s="275"/>
      <c r="C6" s="275"/>
      <c r="D6" s="63" t="s">
        <v>148</v>
      </c>
      <c r="E6" s="64" t="s">
        <v>149</v>
      </c>
      <c r="F6" s="64" t="s">
        <v>150</v>
      </c>
      <c r="G6" s="64" t="s">
        <v>151</v>
      </c>
      <c r="H6" s="65" t="s">
        <v>152</v>
      </c>
      <c r="I6" s="65" t="s">
        <v>153</v>
      </c>
      <c r="J6" s="65" t="s">
        <v>154</v>
      </c>
    </row>
    <row r="7" spans="1:20" ht="18.75" customHeight="1">
      <c r="A7" s="276" t="s">
        <v>155</v>
      </c>
      <c r="B7" s="277"/>
      <c r="C7" s="277"/>
      <c r="D7" s="66">
        <f>D8+D17</f>
        <v>0</v>
      </c>
      <c r="E7" s="66">
        <f t="shared" ref="E7:J7" si="0">E8+E17</f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7">
        <f t="shared" si="0"/>
        <v>0</v>
      </c>
    </row>
    <row r="8" spans="1:20" ht="15.95" customHeight="1">
      <c r="A8" s="68"/>
      <c r="B8" s="278" t="s">
        <v>156</v>
      </c>
      <c r="C8" s="278"/>
      <c r="D8" s="69">
        <f>SUM(D9:D15)</f>
        <v>0</v>
      </c>
      <c r="E8" s="70"/>
      <c r="F8" s="70"/>
      <c r="G8" s="70"/>
      <c r="H8" s="69">
        <f>SUM(H9:H15)</f>
        <v>0</v>
      </c>
      <c r="I8" s="69">
        <f>SUM(I9:I15)</f>
        <v>0</v>
      </c>
      <c r="J8" s="71">
        <f>SUM(J9:J15)</f>
        <v>0</v>
      </c>
    </row>
    <row r="9" spans="1:20" ht="15.95" customHeight="1">
      <c r="A9" s="72"/>
      <c r="B9" s="73" t="s">
        <v>157</v>
      </c>
      <c r="C9" s="74"/>
      <c r="D9" s="75">
        <v>0</v>
      </c>
      <c r="E9" s="76"/>
      <c r="F9" s="77"/>
      <c r="G9" s="77"/>
      <c r="H9" s="75">
        <v>0</v>
      </c>
      <c r="I9" s="75"/>
      <c r="J9" s="78"/>
    </row>
    <row r="10" spans="1:20" ht="15.95" customHeight="1">
      <c r="A10" s="72"/>
      <c r="B10" s="73" t="s">
        <v>157</v>
      </c>
      <c r="C10" s="74"/>
      <c r="D10" s="75">
        <v>0</v>
      </c>
      <c r="E10" s="76"/>
      <c r="F10" s="77"/>
      <c r="G10" s="77"/>
      <c r="H10" s="75">
        <v>0</v>
      </c>
      <c r="I10" s="75"/>
      <c r="J10" s="78"/>
    </row>
    <row r="11" spans="1:20" ht="15.95" customHeight="1">
      <c r="A11" s="72"/>
      <c r="B11" s="73" t="s">
        <v>157</v>
      </c>
      <c r="C11" s="74"/>
      <c r="D11" s="75">
        <v>0</v>
      </c>
      <c r="E11" s="76"/>
      <c r="F11" s="77"/>
      <c r="G11" s="77"/>
      <c r="H11" s="75">
        <v>0</v>
      </c>
      <c r="I11" s="75"/>
      <c r="J11" s="78"/>
    </row>
    <row r="12" spans="1:20" ht="15.95" customHeight="1">
      <c r="A12" s="72"/>
      <c r="B12" s="73" t="s">
        <v>157</v>
      </c>
      <c r="C12" s="74"/>
      <c r="D12" s="75">
        <v>0</v>
      </c>
      <c r="E12" s="76"/>
      <c r="F12" s="77"/>
      <c r="G12" s="77"/>
      <c r="H12" s="75">
        <v>0</v>
      </c>
      <c r="I12" s="75"/>
      <c r="J12" s="78"/>
    </row>
    <row r="13" spans="1:20" ht="15.95" customHeight="1">
      <c r="A13" s="72"/>
      <c r="B13" s="73" t="s">
        <v>157</v>
      </c>
      <c r="C13" s="74"/>
      <c r="D13" s="75">
        <v>0</v>
      </c>
      <c r="E13" s="76"/>
      <c r="F13" s="77"/>
      <c r="G13" s="77"/>
      <c r="H13" s="75">
        <v>0</v>
      </c>
      <c r="I13" s="75"/>
      <c r="J13" s="78"/>
    </row>
    <row r="14" spans="1:20" ht="15.95" customHeight="1">
      <c r="A14" s="72"/>
      <c r="B14" s="73" t="s">
        <v>158</v>
      </c>
      <c r="C14" s="73"/>
      <c r="D14" s="75">
        <v>0</v>
      </c>
      <c r="E14" s="76"/>
      <c r="F14" s="77"/>
      <c r="G14" s="77"/>
      <c r="H14" s="75">
        <v>0</v>
      </c>
      <c r="I14" s="75"/>
      <c r="J14" s="78"/>
    </row>
    <row r="15" spans="1:20" ht="15.95" customHeight="1">
      <c r="A15" s="72"/>
      <c r="B15" s="73" t="s">
        <v>159</v>
      </c>
      <c r="C15" s="73"/>
      <c r="D15" s="75">
        <v>0</v>
      </c>
      <c r="E15" s="76"/>
      <c r="F15" s="77"/>
      <c r="G15" s="77"/>
      <c r="H15" s="75">
        <v>0</v>
      </c>
      <c r="I15" s="75"/>
      <c r="J15" s="78"/>
    </row>
    <row r="16" spans="1:20" ht="15.95" customHeight="1">
      <c r="A16" s="79"/>
      <c r="B16" s="80"/>
      <c r="C16" s="80"/>
      <c r="D16" s="81"/>
      <c r="E16" s="81"/>
      <c r="F16" s="82"/>
      <c r="G16" s="82"/>
      <c r="H16" s="83"/>
      <c r="I16" s="83"/>
      <c r="J16" s="84"/>
    </row>
    <row r="17" spans="1:10" ht="15.95" customHeight="1">
      <c r="A17" s="68"/>
      <c r="B17" s="85" t="s">
        <v>160</v>
      </c>
      <c r="C17" s="85"/>
      <c r="D17" s="69">
        <f>SUM(D18:D28)</f>
        <v>0</v>
      </c>
      <c r="E17" s="70"/>
      <c r="F17" s="86"/>
      <c r="G17" s="86"/>
      <c r="H17" s="87">
        <f>SUM(H18:H28)</f>
        <v>0</v>
      </c>
      <c r="I17" s="87">
        <f>SUM(I18:I28)</f>
        <v>0</v>
      </c>
      <c r="J17" s="88">
        <f>SUM(J18:J28)</f>
        <v>0</v>
      </c>
    </row>
    <row r="18" spans="1:10" ht="15.95" customHeight="1">
      <c r="A18" s="72"/>
      <c r="B18" s="73" t="s">
        <v>157</v>
      </c>
      <c r="C18" s="74"/>
      <c r="D18" s="75">
        <v>0</v>
      </c>
      <c r="E18" s="76"/>
      <c r="F18" s="77"/>
      <c r="G18" s="77"/>
      <c r="H18" s="75">
        <v>0</v>
      </c>
      <c r="I18" s="75"/>
      <c r="J18" s="78"/>
    </row>
    <row r="19" spans="1:10" ht="15.95" customHeight="1">
      <c r="A19" s="72"/>
      <c r="B19" s="73" t="s">
        <v>157</v>
      </c>
      <c r="C19" s="74"/>
      <c r="D19" s="75">
        <v>0</v>
      </c>
      <c r="E19" s="76"/>
      <c r="F19" s="77"/>
      <c r="G19" s="77"/>
      <c r="H19" s="75">
        <v>0</v>
      </c>
      <c r="I19" s="75"/>
      <c r="J19" s="78"/>
    </row>
    <row r="20" spans="1:10" ht="15.95" customHeight="1">
      <c r="A20" s="72"/>
      <c r="B20" s="73" t="s">
        <v>157</v>
      </c>
      <c r="C20" s="74"/>
      <c r="D20" s="75">
        <v>0</v>
      </c>
      <c r="E20" s="76"/>
      <c r="F20" s="77"/>
      <c r="G20" s="77"/>
      <c r="H20" s="75">
        <v>0</v>
      </c>
      <c r="I20" s="75"/>
      <c r="J20" s="78"/>
    </row>
    <row r="21" spans="1:10" ht="15.95" customHeight="1">
      <c r="A21" s="72"/>
      <c r="B21" s="73" t="s">
        <v>157</v>
      </c>
      <c r="C21" s="74"/>
      <c r="D21" s="75">
        <v>0</v>
      </c>
      <c r="E21" s="76"/>
      <c r="F21" s="77"/>
      <c r="G21" s="77"/>
      <c r="H21" s="75">
        <v>0</v>
      </c>
      <c r="I21" s="75"/>
      <c r="J21" s="78"/>
    </row>
    <row r="22" spans="1:10" ht="15.95" customHeight="1">
      <c r="A22" s="72"/>
      <c r="B22" s="73" t="s">
        <v>157</v>
      </c>
      <c r="C22" s="74"/>
      <c r="D22" s="75">
        <v>0</v>
      </c>
      <c r="E22" s="76"/>
      <c r="F22" s="77"/>
      <c r="G22" s="77"/>
      <c r="H22" s="75">
        <v>0</v>
      </c>
      <c r="I22" s="75"/>
      <c r="J22" s="78"/>
    </row>
    <row r="23" spans="1:10" ht="15.95" customHeight="1">
      <c r="A23" s="72"/>
      <c r="B23" s="73" t="s">
        <v>157</v>
      </c>
      <c r="C23" s="74"/>
      <c r="D23" s="75">
        <v>0</v>
      </c>
      <c r="E23" s="76"/>
      <c r="F23" s="77"/>
      <c r="G23" s="77"/>
      <c r="H23" s="75">
        <v>0</v>
      </c>
      <c r="I23" s="75"/>
      <c r="J23" s="78"/>
    </row>
    <row r="24" spans="1:10" ht="15.95" customHeight="1">
      <c r="A24" s="72"/>
      <c r="B24" s="73" t="s">
        <v>157</v>
      </c>
      <c r="C24" s="74"/>
      <c r="D24" s="75">
        <v>0</v>
      </c>
      <c r="E24" s="76"/>
      <c r="F24" s="77"/>
      <c r="G24" s="77"/>
      <c r="H24" s="75">
        <v>0</v>
      </c>
      <c r="I24" s="75"/>
      <c r="J24" s="89"/>
    </row>
    <row r="25" spans="1:10" ht="15.95" customHeight="1">
      <c r="A25" s="72"/>
      <c r="B25" s="73" t="s">
        <v>157</v>
      </c>
      <c r="C25" s="74"/>
      <c r="D25" s="75">
        <v>0</v>
      </c>
      <c r="E25" s="76"/>
      <c r="F25" s="77"/>
      <c r="G25" s="77"/>
      <c r="H25" s="75">
        <v>0</v>
      </c>
      <c r="I25" s="75"/>
      <c r="J25" s="89"/>
    </row>
    <row r="26" spans="1:10" ht="15.95" customHeight="1">
      <c r="A26" s="72"/>
      <c r="B26" s="73" t="s">
        <v>157</v>
      </c>
      <c r="C26" s="74"/>
      <c r="D26" s="75">
        <v>0</v>
      </c>
      <c r="E26" s="76"/>
      <c r="F26" s="77"/>
      <c r="G26" s="77"/>
      <c r="H26" s="75">
        <v>0</v>
      </c>
      <c r="I26" s="75"/>
      <c r="J26" s="89"/>
    </row>
    <row r="27" spans="1:10" ht="15.95" customHeight="1">
      <c r="A27" s="72"/>
      <c r="B27" s="73" t="s">
        <v>158</v>
      </c>
      <c r="C27" s="73"/>
      <c r="D27" s="75">
        <v>0</v>
      </c>
      <c r="E27" s="90"/>
      <c r="F27" s="91"/>
      <c r="G27" s="91"/>
      <c r="H27" s="75" t="s">
        <v>161</v>
      </c>
      <c r="I27" s="75"/>
      <c r="J27" s="89"/>
    </row>
    <row r="28" spans="1:10" ht="15.95" customHeight="1">
      <c r="A28" s="72"/>
      <c r="B28" s="73" t="s">
        <v>159</v>
      </c>
      <c r="C28" s="73"/>
      <c r="D28" s="75">
        <v>0</v>
      </c>
      <c r="E28" s="90"/>
      <c r="F28" s="91"/>
      <c r="G28" s="91"/>
      <c r="H28" s="75" t="s">
        <v>161</v>
      </c>
      <c r="I28" s="75"/>
      <c r="J28" s="89"/>
    </row>
    <row r="29" spans="1:10" ht="15.95" customHeight="1" thickBot="1">
      <c r="A29" s="72"/>
      <c r="B29" s="92"/>
      <c r="C29" s="92"/>
      <c r="D29" s="93"/>
      <c r="E29" s="76"/>
      <c r="F29" s="94"/>
      <c r="G29" s="94"/>
      <c r="H29" s="95"/>
      <c r="I29" s="95"/>
      <c r="J29" s="89"/>
    </row>
    <row r="30" spans="1:10" ht="15.95" customHeight="1">
      <c r="A30" s="276" t="s">
        <v>162</v>
      </c>
      <c r="B30" s="277"/>
      <c r="C30" s="277"/>
      <c r="D30" s="96">
        <v>0</v>
      </c>
      <c r="E30" s="97"/>
      <c r="F30" s="97"/>
      <c r="G30" s="97"/>
      <c r="H30" s="96">
        <v>0</v>
      </c>
      <c r="I30" s="96"/>
      <c r="J30" s="98"/>
    </row>
    <row r="31" spans="1:10" ht="15.95" customHeight="1" thickBot="1">
      <c r="A31" s="72"/>
      <c r="B31" s="99"/>
      <c r="C31" s="100"/>
      <c r="D31" s="101"/>
      <c r="E31" s="102"/>
      <c r="F31" s="77"/>
      <c r="G31" s="77"/>
      <c r="H31" s="75"/>
      <c r="I31" s="75"/>
      <c r="J31" s="103"/>
    </row>
    <row r="32" spans="1:10" ht="15.95" customHeight="1">
      <c r="A32" s="276" t="s">
        <v>163</v>
      </c>
      <c r="B32" s="277"/>
      <c r="C32" s="277"/>
      <c r="D32" s="96">
        <f>D7+D30</f>
        <v>0</v>
      </c>
      <c r="E32" s="96">
        <f t="shared" ref="E32:J32" si="1">E7+E30</f>
        <v>0</v>
      </c>
      <c r="F32" s="96">
        <f t="shared" si="1"/>
        <v>0</v>
      </c>
      <c r="G32" s="96">
        <f t="shared" si="1"/>
        <v>0</v>
      </c>
      <c r="H32" s="96">
        <f t="shared" si="1"/>
        <v>0</v>
      </c>
      <c r="I32" s="96">
        <f t="shared" si="1"/>
        <v>0</v>
      </c>
      <c r="J32" s="104">
        <f t="shared" si="1"/>
        <v>0</v>
      </c>
    </row>
    <row r="33" spans="1:12" ht="15.95" customHeight="1" thickBot="1">
      <c r="A33" s="72"/>
      <c r="B33" s="99"/>
      <c r="C33" s="100"/>
      <c r="D33" s="100"/>
      <c r="E33" s="73"/>
      <c r="F33" s="74"/>
      <c r="G33" s="74"/>
      <c r="H33" s="105"/>
      <c r="I33" s="105"/>
      <c r="J33" s="106"/>
    </row>
    <row r="34" spans="1:12" ht="15.95" customHeight="1">
      <c r="A34" s="276" t="s">
        <v>164</v>
      </c>
      <c r="B34" s="277"/>
      <c r="C34" s="277"/>
      <c r="D34" s="107">
        <f>SUM(D36:D38)</f>
        <v>0</v>
      </c>
      <c r="E34" s="107">
        <f t="shared" ref="E34:J34" si="2">SUM(E36:E38)</f>
        <v>0</v>
      </c>
      <c r="F34" s="107">
        <f t="shared" si="2"/>
        <v>0</v>
      </c>
      <c r="G34" s="107">
        <f t="shared" si="2"/>
        <v>0</v>
      </c>
      <c r="H34" s="107">
        <f t="shared" si="2"/>
        <v>0</v>
      </c>
      <c r="I34" s="107">
        <f t="shared" si="2"/>
        <v>0</v>
      </c>
      <c r="J34" s="108">
        <f t="shared" si="2"/>
        <v>0</v>
      </c>
    </row>
    <row r="35" spans="1:12" ht="15.95" customHeight="1">
      <c r="A35" s="72"/>
      <c r="B35" s="92"/>
      <c r="C35" s="92"/>
      <c r="D35" s="93"/>
      <c r="E35" s="76"/>
      <c r="F35" s="94"/>
      <c r="G35" s="94"/>
      <c r="H35" s="95"/>
      <c r="I35" s="95"/>
      <c r="J35" s="89"/>
    </row>
    <row r="36" spans="1:12" ht="15.95" customHeight="1">
      <c r="A36" s="72"/>
      <c r="B36" s="99" t="s">
        <v>165</v>
      </c>
      <c r="C36" s="100"/>
      <c r="D36" s="109"/>
      <c r="E36" s="110"/>
      <c r="F36" s="74"/>
      <c r="G36" s="74"/>
      <c r="H36" s="105"/>
      <c r="I36" s="105"/>
      <c r="J36" s="111"/>
    </row>
    <row r="37" spans="1:12" ht="15.95" customHeight="1">
      <c r="A37" s="72"/>
      <c r="B37" s="99" t="s">
        <v>166</v>
      </c>
      <c r="C37" s="100"/>
      <c r="D37" s="109"/>
      <c r="E37" s="110"/>
      <c r="F37" s="74"/>
      <c r="G37" s="74"/>
      <c r="H37" s="105"/>
      <c r="I37" s="105"/>
      <c r="J37" s="111"/>
    </row>
    <row r="38" spans="1:12" ht="15.95" customHeight="1">
      <c r="A38" s="72"/>
      <c r="B38" s="99" t="s">
        <v>167</v>
      </c>
      <c r="C38" s="100"/>
      <c r="D38" s="109"/>
      <c r="E38" s="110"/>
      <c r="F38" s="74"/>
      <c r="G38" s="74"/>
      <c r="H38" s="105"/>
      <c r="I38" s="105"/>
      <c r="J38" s="111"/>
    </row>
    <row r="39" spans="1:12" ht="15.95" customHeight="1" thickBot="1">
      <c r="A39" s="72"/>
      <c r="B39" s="99"/>
      <c r="C39" s="100"/>
      <c r="D39" s="100"/>
      <c r="E39" s="73"/>
      <c r="F39" s="74"/>
      <c r="G39" s="74"/>
      <c r="H39" s="105"/>
      <c r="I39" s="105"/>
      <c r="J39" s="106"/>
    </row>
    <row r="40" spans="1:12" ht="15.95" customHeight="1">
      <c r="A40" s="276" t="s">
        <v>168</v>
      </c>
      <c r="B40" s="277"/>
      <c r="C40" s="277"/>
      <c r="D40" s="107">
        <f>SUM(D42:D44)</f>
        <v>0</v>
      </c>
      <c r="E40" s="107">
        <f t="shared" ref="E40:J40" si="3">SUM(E42:E44)</f>
        <v>0</v>
      </c>
      <c r="F40" s="107">
        <f t="shared" si="3"/>
        <v>0</v>
      </c>
      <c r="G40" s="107">
        <f t="shared" si="3"/>
        <v>0</v>
      </c>
      <c r="H40" s="107">
        <f t="shared" si="3"/>
        <v>0</v>
      </c>
      <c r="I40" s="107">
        <f t="shared" si="3"/>
        <v>0</v>
      </c>
      <c r="J40" s="108">
        <f t="shared" si="3"/>
        <v>0</v>
      </c>
    </row>
    <row r="41" spans="1:12" ht="15.95" customHeight="1">
      <c r="A41" s="72"/>
      <c r="B41" s="92"/>
      <c r="C41" s="92"/>
      <c r="D41" s="102"/>
      <c r="E41" s="112"/>
      <c r="F41" s="113"/>
      <c r="G41" s="113"/>
      <c r="H41" s="114"/>
      <c r="I41" s="114"/>
      <c r="J41" s="103"/>
    </row>
    <row r="42" spans="1:12" ht="15.95" customHeight="1">
      <c r="A42" s="72"/>
      <c r="B42" s="99" t="s">
        <v>169</v>
      </c>
      <c r="C42" s="100"/>
      <c r="D42" s="109"/>
      <c r="E42" s="110"/>
      <c r="F42" s="74"/>
      <c r="G42" s="74"/>
      <c r="H42" s="105"/>
      <c r="I42" s="105"/>
      <c r="J42" s="111"/>
      <c r="L42" s="115"/>
    </row>
    <row r="43" spans="1:12" ht="15.95" customHeight="1">
      <c r="A43" s="72"/>
      <c r="B43" s="99" t="s">
        <v>170</v>
      </c>
      <c r="C43" s="100"/>
      <c r="D43" s="109"/>
      <c r="E43" s="110"/>
      <c r="F43" s="74"/>
      <c r="G43" s="74"/>
      <c r="H43" s="105"/>
      <c r="I43" s="105"/>
      <c r="J43" s="111"/>
    </row>
    <row r="44" spans="1:12" ht="15.95" customHeight="1">
      <c r="A44" s="72"/>
      <c r="B44" s="99" t="s">
        <v>171</v>
      </c>
      <c r="C44" s="100"/>
      <c r="D44" s="109"/>
      <c r="E44" s="110"/>
      <c r="F44" s="74"/>
      <c r="G44" s="74"/>
      <c r="H44" s="105"/>
      <c r="I44" s="105"/>
      <c r="J44" s="111"/>
    </row>
    <row r="45" spans="1:12" ht="12.75">
      <c r="A45" s="72"/>
      <c r="B45" s="99"/>
      <c r="C45" s="100"/>
      <c r="D45" s="100"/>
      <c r="E45" s="73"/>
      <c r="F45" s="74"/>
      <c r="G45" s="74"/>
      <c r="H45" s="105"/>
      <c r="I45" s="105"/>
      <c r="J45" s="106"/>
    </row>
    <row r="46" spans="1:12" ht="15" thickBot="1">
      <c r="A46" s="270" t="s">
        <v>172</v>
      </c>
      <c r="B46" s="271"/>
      <c r="C46" s="271"/>
      <c r="D46" s="116"/>
      <c r="E46" s="117"/>
      <c r="F46" s="118"/>
      <c r="G46" s="118"/>
      <c r="H46" s="119" t="e">
        <f>H16+#REF!+H30</f>
        <v>#REF!</v>
      </c>
      <c r="I46" s="119" t="e">
        <f>I16+#REF!+I30</f>
        <v>#REF!</v>
      </c>
      <c r="J46" s="120"/>
    </row>
    <row r="47" spans="1:12">
      <c r="A47" s="62"/>
      <c r="B47" s="267"/>
      <c r="C47" s="267"/>
      <c r="D47" s="267"/>
      <c r="E47" s="267"/>
      <c r="F47" s="267"/>
      <c r="G47" s="267"/>
      <c r="H47" s="267"/>
      <c r="I47" s="267"/>
      <c r="J47" s="267"/>
    </row>
    <row r="48" spans="1:12">
      <c r="A48" s="62"/>
      <c r="B48" s="73"/>
      <c r="C48" s="268"/>
      <c r="D48" s="268"/>
      <c r="E48" s="122"/>
      <c r="F48" s="62"/>
      <c r="G48" s="269"/>
      <c r="H48" s="269"/>
      <c r="I48" s="122"/>
      <c r="J48" s="122"/>
    </row>
    <row r="49" spans="1:10">
      <c r="A49" s="62"/>
      <c r="B49" s="123"/>
      <c r="C49" s="265"/>
      <c r="D49" s="265"/>
      <c r="E49" s="122"/>
      <c r="F49" s="122"/>
      <c r="G49" s="265"/>
      <c r="H49" s="265"/>
      <c r="I49" s="85"/>
      <c r="J49" s="122"/>
    </row>
    <row r="50" spans="1:10">
      <c r="A50" s="62"/>
      <c r="B50" s="124"/>
      <c r="C50" s="266"/>
      <c r="D50" s="266"/>
      <c r="E50" s="125"/>
      <c r="F50" s="125"/>
      <c r="G50" s="266"/>
      <c r="H50" s="266"/>
      <c r="I50" s="85"/>
      <c r="J50" s="122"/>
    </row>
    <row r="52" spans="1:10">
      <c r="C52" s="265"/>
      <c r="D52" s="265"/>
      <c r="E52" s="43"/>
      <c r="F52" s="43"/>
      <c r="G52" s="265"/>
      <c r="H52" s="265"/>
    </row>
    <row r="53" spans="1:10">
      <c r="C53" s="266"/>
      <c r="D53" s="266"/>
      <c r="E53" s="49"/>
      <c r="F53" s="49"/>
      <c r="G53" s="266"/>
      <c r="H53" s="266"/>
    </row>
  </sheetData>
  <sheetProtection selectLockedCells="1"/>
  <mergeCells count="29">
    <mergeCell ref="A1:J1"/>
    <mergeCell ref="K1:T1"/>
    <mergeCell ref="A2:J2"/>
    <mergeCell ref="K2:T2"/>
    <mergeCell ref="A3:J3"/>
    <mergeCell ref="K3:T3"/>
    <mergeCell ref="A46:C46"/>
    <mergeCell ref="A4:J4"/>
    <mergeCell ref="K4:T4"/>
    <mergeCell ref="A5:J5"/>
    <mergeCell ref="K5:T5"/>
    <mergeCell ref="A6:C6"/>
    <mergeCell ref="A7:C7"/>
    <mergeCell ref="B8:C8"/>
    <mergeCell ref="A30:C30"/>
    <mergeCell ref="A32:C32"/>
    <mergeCell ref="A34:C34"/>
    <mergeCell ref="A40:C40"/>
    <mergeCell ref="C52:D52"/>
    <mergeCell ref="G52:H52"/>
    <mergeCell ref="C53:D53"/>
    <mergeCell ref="G53:H53"/>
    <mergeCell ref="B47:J47"/>
    <mergeCell ref="C48:D48"/>
    <mergeCell ref="G48:H48"/>
    <mergeCell ref="C49:D49"/>
    <mergeCell ref="G49:H49"/>
    <mergeCell ref="C50:D50"/>
    <mergeCell ref="G50:H50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&amp;CLDF / 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K20" sqref="K20"/>
    </sheetView>
  </sheetViews>
  <sheetFormatPr baseColWidth="10" defaultRowHeight="15"/>
  <sheetData>
    <row r="1" spans="1:8">
      <c r="A1" s="363" t="s">
        <v>141</v>
      </c>
      <c r="B1" s="363"/>
      <c r="C1" s="363"/>
      <c r="D1" s="363"/>
      <c r="E1" s="363"/>
      <c r="F1" s="363"/>
      <c r="G1" s="363"/>
      <c r="H1" s="363"/>
    </row>
    <row r="2" spans="1:8">
      <c r="A2" s="363" t="s">
        <v>144</v>
      </c>
      <c r="B2" s="363"/>
      <c r="C2" s="363"/>
      <c r="D2" s="363"/>
      <c r="E2" s="363"/>
      <c r="F2" s="363"/>
      <c r="G2" s="363"/>
      <c r="H2" s="363"/>
    </row>
    <row r="3" spans="1:8">
      <c r="A3" s="363" t="s">
        <v>382</v>
      </c>
      <c r="B3" s="363"/>
      <c r="C3" s="363"/>
      <c r="D3" s="363"/>
      <c r="E3" s="363"/>
      <c r="F3" s="363"/>
      <c r="G3" s="363"/>
      <c r="H3" s="363"/>
    </row>
    <row r="4" spans="1:8">
      <c r="A4" s="363" t="s">
        <v>329</v>
      </c>
      <c r="B4" s="363"/>
      <c r="C4" s="363"/>
      <c r="D4" s="363"/>
      <c r="E4" s="363"/>
      <c r="F4" s="363"/>
      <c r="G4" s="363"/>
      <c r="H4" s="363"/>
    </row>
    <row r="5" spans="1:8">
      <c r="A5" s="364" t="s">
        <v>174</v>
      </c>
      <c r="B5" s="364"/>
      <c r="C5" s="364"/>
      <c r="D5" s="364"/>
      <c r="E5" s="364"/>
      <c r="F5" s="364"/>
      <c r="G5" s="364"/>
      <c r="H5" s="364"/>
    </row>
    <row r="6" spans="1:8">
      <c r="A6" s="365" t="s">
        <v>330</v>
      </c>
      <c r="B6" s="365"/>
      <c r="C6" s="365"/>
      <c r="D6" s="365"/>
      <c r="E6" s="365"/>
      <c r="F6" s="365"/>
      <c r="G6" s="365"/>
      <c r="H6" s="365"/>
    </row>
    <row r="7" spans="1:8" ht="15.75" thickBot="1">
      <c r="A7" s="366" t="s">
        <v>226</v>
      </c>
      <c r="B7" s="366"/>
      <c r="C7" s="367" t="s">
        <v>331</v>
      </c>
      <c r="D7" s="367"/>
      <c r="E7" s="367"/>
      <c r="F7" s="367"/>
      <c r="G7" s="367"/>
      <c r="H7" s="367" t="s">
        <v>332</v>
      </c>
    </row>
    <row r="8" spans="1:8" ht="45.75" thickBot="1">
      <c r="A8" s="368"/>
      <c r="B8" s="368"/>
      <c r="C8" s="369" t="s">
        <v>227</v>
      </c>
      <c r="D8" s="369" t="s">
        <v>333</v>
      </c>
      <c r="E8" s="369" t="s">
        <v>258</v>
      </c>
      <c r="F8" s="369" t="s">
        <v>211</v>
      </c>
      <c r="G8" s="369" t="s">
        <v>228</v>
      </c>
      <c r="H8" s="370"/>
    </row>
    <row r="9" spans="1:8">
      <c r="A9" s="371"/>
      <c r="B9" s="371"/>
      <c r="C9" s="372">
        <v>1</v>
      </c>
      <c r="D9" s="372">
        <v>2</v>
      </c>
      <c r="E9" s="372" t="s">
        <v>334</v>
      </c>
      <c r="F9" s="372">
        <v>4</v>
      </c>
      <c r="G9" s="372">
        <v>5</v>
      </c>
      <c r="H9" s="372" t="s">
        <v>335</v>
      </c>
    </row>
    <row r="10" spans="1:8">
      <c r="A10" s="338" t="s">
        <v>383</v>
      </c>
      <c r="B10" s="339"/>
      <c r="C10" s="373">
        <f>+C11+C19+C29+'[2]EAPED E COG (2)'!C11+'[2]EAPED E COG (2)'!C21+'[2]EAPED E COG (2)'!C31+'[2]EAPED E COG (3)'!C11+'[2]EAPED E COG (3)'!C19+'[2]EAPED E COG (3)'!C23</f>
        <v>0</v>
      </c>
      <c r="D10" s="373">
        <f>+D11+D19+D29+'[2]EAPED E COG (2)'!D11+'[2]EAPED E COG (2)'!D21+'[2]EAPED E COG (2)'!D31+'[2]EAPED E COG (3)'!D11+'[2]EAPED E COG (3)'!D19+'[2]EAPED E COG (3)'!D23</f>
        <v>110000</v>
      </c>
      <c r="E10" s="373">
        <f>+E11+E19+E29+'[2]EAPED E COG (2)'!E11+'[2]EAPED E COG (2)'!E21+'[2]EAPED E COG (2)'!E31+'[2]EAPED E COG (3)'!E11+'[2]EAPED E COG (3)'!E19+'[2]EAPED E COG (3)'!E23</f>
        <v>110000</v>
      </c>
      <c r="F10" s="373">
        <f>+F11+F19+F29+'[2]EAPED E COG (2)'!F11+'[2]EAPED E COG (2)'!F21+'[2]EAPED E COG (2)'!F31+'[2]EAPED E COG (3)'!F11+'[2]EAPED E COG (3)'!F19+'[2]EAPED E COG (3)'!F23</f>
        <v>110000</v>
      </c>
      <c r="G10" s="373">
        <f>+G11+G19+G29+'[2]EAPED E COG (2)'!G11+'[2]EAPED E COG (2)'!G21+'[2]EAPED E COG (2)'!G31+'[2]EAPED E COG (3)'!G11+'[2]EAPED E COG (3)'!G19+'[2]EAPED E COG (3)'!G23</f>
        <v>110000</v>
      </c>
      <c r="H10" s="373">
        <f>+H11+H19+H29+'[2]EAPED E COG (2)'!H11+'[2]EAPED E COG (2)'!H21+'[2]EAPED E COG (2)'!H31+'[2]EAPED E COG (3)'!H11+'[2]EAPED E COG (3)'!H19+'[2]EAPED E COG (3)'!H23</f>
        <v>0</v>
      </c>
    </row>
    <row r="11" spans="1:8">
      <c r="A11" s="338" t="s">
        <v>384</v>
      </c>
      <c r="B11" s="339"/>
      <c r="C11" s="373">
        <f t="shared" ref="C11:H11" si="0">SUM(C12:C18)</f>
        <v>0</v>
      </c>
      <c r="D11" s="373">
        <f t="shared" si="0"/>
        <v>0</v>
      </c>
      <c r="E11" s="373">
        <f t="shared" si="0"/>
        <v>0</v>
      </c>
      <c r="F11" s="373">
        <f t="shared" si="0"/>
        <v>0</v>
      </c>
      <c r="G11" s="373">
        <f t="shared" si="0"/>
        <v>0</v>
      </c>
      <c r="H11" s="373">
        <f t="shared" si="0"/>
        <v>0</v>
      </c>
    </row>
    <row r="12" spans="1:8" ht="56.25">
      <c r="A12" s="244"/>
      <c r="B12" s="242" t="s">
        <v>385</v>
      </c>
      <c r="C12" s="375">
        <v>0</v>
      </c>
      <c r="D12" s="375">
        <v>0</v>
      </c>
      <c r="E12" s="375">
        <f>C12+D12</f>
        <v>0</v>
      </c>
      <c r="F12" s="375">
        <v>0</v>
      </c>
      <c r="G12" s="375">
        <v>0</v>
      </c>
      <c r="H12" s="375">
        <f>E12-F12</f>
        <v>0</v>
      </c>
    </row>
    <row r="13" spans="1:8" ht="56.25">
      <c r="A13" s="244"/>
      <c r="B13" s="242" t="s">
        <v>386</v>
      </c>
      <c r="C13" s="375">
        <v>0</v>
      </c>
      <c r="D13" s="375">
        <v>0</v>
      </c>
      <c r="E13" s="375">
        <f t="shared" ref="E13:E18" si="1">C13+D13</f>
        <v>0</v>
      </c>
      <c r="F13" s="375">
        <v>0</v>
      </c>
      <c r="G13" s="375">
        <v>0</v>
      </c>
      <c r="H13" s="375">
        <f t="shared" ref="H13:H18" si="2">E13-F13</f>
        <v>0</v>
      </c>
    </row>
    <row r="14" spans="1:8" ht="45">
      <c r="A14" s="244"/>
      <c r="B14" s="242" t="s">
        <v>387</v>
      </c>
      <c r="C14" s="375">
        <v>0</v>
      </c>
      <c r="D14" s="375">
        <v>0</v>
      </c>
      <c r="E14" s="375">
        <f t="shared" si="1"/>
        <v>0</v>
      </c>
      <c r="F14" s="375">
        <v>0</v>
      </c>
      <c r="G14" s="375">
        <v>0</v>
      </c>
      <c r="H14" s="375">
        <f t="shared" si="2"/>
        <v>0</v>
      </c>
    </row>
    <row r="15" spans="1:8" ht="22.5">
      <c r="A15" s="244"/>
      <c r="B15" s="242" t="s">
        <v>388</v>
      </c>
      <c r="C15" s="375">
        <v>0</v>
      </c>
      <c r="D15" s="375">
        <v>0</v>
      </c>
      <c r="E15" s="375">
        <f t="shared" si="1"/>
        <v>0</v>
      </c>
      <c r="F15" s="375">
        <v>0</v>
      </c>
      <c r="G15" s="375">
        <v>0</v>
      </c>
      <c r="H15" s="375">
        <f t="shared" si="2"/>
        <v>0</v>
      </c>
    </row>
    <row r="16" spans="1:8" ht="45">
      <c r="A16" s="244"/>
      <c r="B16" s="242" t="s">
        <v>389</v>
      </c>
      <c r="C16" s="375">
        <v>0</v>
      </c>
      <c r="D16" s="375">
        <v>0</v>
      </c>
      <c r="E16" s="375">
        <f t="shared" si="1"/>
        <v>0</v>
      </c>
      <c r="F16" s="375">
        <v>0</v>
      </c>
      <c r="G16" s="375">
        <v>0</v>
      </c>
      <c r="H16" s="375">
        <f t="shared" si="2"/>
        <v>0</v>
      </c>
    </row>
    <row r="17" spans="1:8" ht="22.5">
      <c r="A17" s="244"/>
      <c r="B17" s="242" t="s">
        <v>390</v>
      </c>
      <c r="C17" s="375">
        <v>0</v>
      </c>
      <c r="D17" s="375">
        <v>0</v>
      </c>
      <c r="E17" s="375">
        <f t="shared" si="1"/>
        <v>0</v>
      </c>
      <c r="F17" s="375">
        <v>0</v>
      </c>
      <c r="G17" s="375">
        <v>0</v>
      </c>
      <c r="H17" s="375">
        <f t="shared" si="2"/>
        <v>0</v>
      </c>
    </row>
    <row r="18" spans="1:8" ht="45">
      <c r="A18" s="244"/>
      <c r="B18" s="242" t="s">
        <v>391</v>
      </c>
      <c r="C18" s="375">
        <v>0</v>
      </c>
      <c r="D18" s="375">
        <v>0</v>
      </c>
      <c r="E18" s="375">
        <f t="shared" si="1"/>
        <v>0</v>
      </c>
      <c r="F18" s="375">
        <v>0</v>
      </c>
      <c r="G18" s="375">
        <v>0</v>
      </c>
      <c r="H18" s="375">
        <f t="shared" si="2"/>
        <v>0</v>
      </c>
    </row>
    <row r="19" spans="1:8">
      <c r="A19" s="338" t="s">
        <v>392</v>
      </c>
      <c r="B19" s="339"/>
      <c r="C19" s="373">
        <f t="shared" ref="C19:H19" si="3">SUM(C20:C28)</f>
        <v>0</v>
      </c>
      <c r="D19" s="373">
        <f t="shared" si="3"/>
        <v>0</v>
      </c>
      <c r="E19" s="373">
        <f t="shared" si="3"/>
        <v>0</v>
      </c>
      <c r="F19" s="373">
        <f t="shared" si="3"/>
        <v>0</v>
      </c>
      <c r="G19" s="373">
        <f t="shared" si="3"/>
        <v>0</v>
      </c>
      <c r="H19" s="373">
        <f t="shared" si="3"/>
        <v>0</v>
      </c>
    </row>
    <row r="20" spans="1:8" ht="78.75">
      <c r="A20" s="244"/>
      <c r="B20" s="242" t="s">
        <v>393</v>
      </c>
      <c r="C20" s="375">
        <v>0</v>
      </c>
      <c r="D20" s="375">
        <v>0</v>
      </c>
      <c r="E20" s="375">
        <f>C20+D20</f>
        <v>0</v>
      </c>
      <c r="F20" s="375">
        <v>0</v>
      </c>
      <c r="G20" s="375">
        <v>0</v>
      </c>
      <c r="H20" s="375">
        <f>E20-F20</f>
        <v>0</v>
      </c>
    </row>
    <row r="21" spans="1:8" ht="22.5">
      <c r="A21" s="244"/>
      <c r="B21" s="242" t="s">
        <v>394</v>
      </c>
      <c r="C21" s="375">
        <v>0</v>
      </c>
      <c r="D21" s="375">
        <v>0</v>
      </c>
      <c r="E21" s="375">
        <f t="shared" ref="E21:E28" si="4">C21+D21</f>
        <v>0</v>
      </c>
      <c r="F21" s="375">
        <v>0</v>
      </c>
      <c r="G21" s="375">
        <v>0</v>
      </c>
      <c r="H21" s="375">
        <f t="shared" ref="H21:H28" si="5">E21-F21</f>
        <v>0</v>
      </c>
    </row>
    <row r="22" spans="1:8" ht="67.5">
      <c r="A22" s="244"/>
      <c r="B22" s="242" t="s">
        <v>395</v>
      </c>
      <c r="C22" s="375">
        <v>0</v>
      </c>
      <c r="D22" s="375">
        <v>0</v>
      </c>
      <c r="E22" s="375">
        <f t="shared" si="4"/>
        <v>0</v>
      </c>
      <c r="F22" s="375">
        <v>0</v>
      </c>
      <c r="G22" s="375">
        <v>0</v>
      </c>
      <c r="H22" s="375">
        <f t="shared" si="5"/>
        <v>0</v>
      </c>
    </row>
    <row r="23" spans="1:8" ht="45">
      <c r="A23" s="244"/>
      <c r="B23" s="242" t="s">
        <v>396</v>
      </c>
      <c r="C23" s="375">
        <v>0</v>
      </c>
      <c r="D23" s="375">
        <v>0</v>
      </c>
      <c r="E23" s="375">
        <f t="shared" si="4"/>
        <v>0</v>
      </c>
      <c r="F23" s="375">
        <v>0</v>
      </c>
      <c r="G23" s="375">
        <v>0</v>
      </c>
      <c r="H23" s="375">
        <f t="shared" si="5"/>
        <v>0</v>
      </c>
    </row>
    <row r="24" spans="1:8" ht="56.25">
      <c r="A24" s="244"/>
      <c r="B24" s="242" t="s">
        <v>397</v>
      </c>
      <c r="C24" s="375">
        <v>0</v>
      </c>
      <c r="D24" s="375">
        <v>0</v>
      </c>
      <c r="E24" s="375">
        <f t="shared" si="4"/>
        <v>0</v>
      </c>
      <c r="F24" s="375">
        <v>0</v>
      </c>
      <c r="G24" s="375">
        <v>0</v>
      </c>
      <c r="H24" s="375">
        <f t="shared" si="5"/>
        <v>0</v>
      </c>
    </row>
    <row r="25" spans="1:8" ht="45">
      <c r="A25" s="244"/>
      <c r="B25" s="242" t="s">
        <v>398</v>
      </c>
      <c r="C25" s="375">
        <v>0</v>
      </c>
      <c r="D25" s="375">
        <v>0</v>
      </c>
      <c r="E25" s="375">
        <f t="shared" si="4"/>
        <v>0</v>
      </c>
      <c r="F25" s="375">
        <v>0</v>
      </c>
      <c r="G25" s="375">
        <v>0</v>
      </c>
      <c r="H25" s="375">
        <f t="shared" si="5"/>
        <v>0</v>
      </c>
    </row>
    <row r="26" spans="1:8" ht="67.5">
      <c r="A26" s="244"/>
      <c r="B26" s="242" t="s">
        <v>399</v>
      </c>
      <c r="C26" s="375">
        <v>0</v>
      </c>
      <c r="D26" s="375">
        <v>0</v>
      </c>
      <c r="E26" s="375">
        <f t="shared" si="4"/>
        <v>0</v>
      </c>
      <c r="F26" s="375">
        <v>0</v>
      </c>
      <c r="G26" s="375">
        <v>0</v>
      </c>
      <c r="H26" s="375">
        <f t="shared" si="5"/>
        <v>0</v>
      </c>
    </row>
    <row r="27" spans="1:8" ht="45">
      <c r="A27" s="244"/>
      <c r="B27" s="242" t="s">
        <v>400</v>
      </c>
      <c r="C27" s="375">
        <v>0</v>
      </c>
      <c r="D27" s="375">
        <v>0</v>
      </c>
      <c r="E27" s="375">
        <f t="shared" si="4"/>
        <v>0</v>
      </c>
      <c r="F27" s="375">
        <v>0</v>
      </c>
      <c r="G27" s="375">
        <v>0</v>
      </c>
      <c r="H27" s="375">
        <f t="shared" si="5"/>
        <v>0</v>
      </c>
    </row>
    <row r="28" spans="1:8" ht="56.25">
      <c r="A28" s="244"/>
      <c r="B28" s="242" t="s">
        <v>401</v>
      </c>
      <c r="C28" s="375">
        <v>0</v>
      </c>
      <c r="D28" s="375">
        <v>0</v>
      </c>
      <c r="E28" s="375">
        <f t="shared" si="4"/>
        <v>0</v>
      </c>
      <c r="F28" s="375">
        <v>0</v>
      </c>
      <c r="G28" s="375">
        <v>0</v>
      </c>
      <c r="H28" s="375">
        <f t="shared" si="5"/>
        <v>0</v>
      </c>
    </row>
    <row r="29" spans="1:8">
      <c r="A29" s="338" t="s">
        <v>402</v>
      </c>
      <c r="B29" s="339"/>
      <c r="C29" s="373">
        <f t="shared" ref="C29:H29" si="6">SUM(C30:C38)</f>
        <v>0</v>
      </c>
      <c r="D29" s="373">
        <f t="shared" si="6"/>
        <v>0</v>
      </c>
      <c r="E29" s="373">
        <f t="shared" si="6"/>
        <v>0</v>
      </c>
      <c r="F29" s="373">
        <f t="shared" si="6"/>
        <v>0</v>
      </c>
      <c r="G29" s="373">
        <f t="shared" si="6"/>
        <v>0</v>
      </c>
      <c r="H29" s="373">
        <f t="shared" si="6"/>
        <v>0</v>
      </c>
    </row>
    <row r="30" spans="1:8" ht="22.5">
      <c r="A30" s="244"/>
      <c r="B30" s="242" t="s">
        <v>403</v>
      </c>
      <c r="C30" s="375">
        <v>0</v>
      </c>
      <c r="D30" s="375">
        <v>0</v>
      </c>
      <c r="E30" s="375">
        <f>C30+D30</f>
        <v>0</v>
      </c>
      <c r="F30" s="375">
        <v>0</v>
      </c>
      <c r="G30" s="375">
        <v>0</v>
      </c>
      <c r="H30" s="375">
        <f>E30-F30</f>
        <v>0</v>
      </c>
    </row>
    <row r="31" spans="1:8" ht="33.75">
      <c r="A31" s="244"/>
      <c r="B31" s="242" t="s">
        <v>404</v>
      </c>
      <c r="C31" s="375">
        <v>0</v>
      </c>
      <c r="D31" s="375">
        <v>0</v>
      </c>
      <c r="E31" s="375">
        <f t="shared" ref="E31:E38" si="7">C31+D31</f>
        <v>0</v>
      </c>
      <c r="F31" s="375">
        <v>0</v>
      </c>
      <c r="G31" s="375">
        <v>0</v>
      </c>
      <c r="H31" s="375">
        <f t="shared" ref="H31:H38" si="8">E31-F31</f>
        <v>0</v>
      </c>
    </row>
    <row r="32" spans="1:8" ht="67.5">
      <c r="A32" s="244"/>
      <c r="B32" s="242" t="s">
        <v>405</v>
      </c>
      <c r="C32" s="375">
        <v>0</v>
      </c>
      <c r="D32" s="375">
        <v>0</v>
      </c>
      <c r="E32" s="375">
        <f t="shared" si="7"/>
        <v>0</v>
      </c>
      <c r="F32" s="375">
        <v>0</v>
      </c>
      <c r="G32" s="375">
        <v>0</v>
      </c>
      <c r="H32" s="375">
        <f t="shared" si="8"/>
        <v>0</v>
      </c>
    </row>
    <row r="33" spans="1:8" ht="45">
      <c r="A33" s="244"/>
      <c r="B33" s="242" t="s">
        <v>406</v>
      </c>
      <c r="C33" s="375">
        <v>0</v>
      </c>
      <c r="D33" s="375">
        <v>0</v>
      </c>
      <c r="E33" s="375">
        <f t="shared" si="7"/>
        <v>0</v>
      </c>
      <c r="F33" s="375">
        <v>0</v>
      </c>
      <c r="G33" s="375">
        <v>0</v>
      </c>
      <c r="H33" s="375">
        <f t="shared" si="8"/>
        <v>0</v>
      </c>
    </row>
    <row r="34" spans="1:8" ht="67.5">
      <c r="A34" s="244"/>
      <c r="B34" s="242" t="s">
        <v>407</v>
      </c>
      <c r="C34" s="375">
        <v>0</v>
      </c>
      <c r="D34" s="375">
        <v>0</v>
      </c>
      <c r="E34" s="375">
        <f t="shared" si="7"/>
        <v>0</v>
      </c>
      <c r="F34" s="375">
        <v>0</v>
      </c>
      <c r="G34" s="375">
        <v>0</v>
      </c>
      <c r="H34" s="375">
        <f t="shared" si="8"/>
        <v>0</v>
      </c>
    </row>
    <row r="35" spans="1:8" ht="56.25">
      <c r="A35" s="244"/>
      <c r="B35" s="242" t="s">
        <v>408</v>
      </c>
      <c r="C35" s="375">
        <v>0</v>
      </c>
      <c r="D35" s="375">
        <v>0</v>
      </c>
      <c r="E35" s="375">
        <f t="shared" si="7"/>
        <v>0</v>
      </c>
      <c r="F35" s="375">
        <v>0</v>
      </c>
      <c r="G35" s="375">
        <v>0</v>
      </c>
      <c r="H35" s="375">
        <f t="shared" si="8"/>
        <v>0</v>
      </c>
    </row>
    <row r="36" spans="1:8" ht="33.75">
      <c r="A36" s="244"/>
      <c r="B36" s="242" t="s">
        <v>409</v>
      </c>
      <c r="C36" s="375">
        <v>0</v>
      </c>
      <c r="D36" s="375">
        <v>0</v>
      </c>
      <c r="E36" s="375">
        <f t="shared" si="7"/>
        <v>0</v>
      </c>
      <c r="F36" s="375">
        <v>0</v>
      </c>
      <c r="G36" s="375">
        <v>0</v>
      </c>
      <c r="H36" s="375">
        <f t="shared" si="8"/>
        <v>0</v>
      </c>
    </row>
    <row r="37" spans="1:8" ht="22.5">
      <c r="A37" s="244"/>
      <c r="B37" s="242" t="s">
        <v>410</v>
      </c>
      <c r="C37" s="375">
        <v>0</v>
      </c>
      <c r="D37" s="375">
        <v>0</v>
      </c>
      <c r="E37" s="375">
        <f t="shared" si="7"/>
        <v>0</v>
      </c>
      <c r="F37" s="375">
        <v>0</v>
      </c>
      <c r="G37" s="375">
        <v>0</v>
      </c>
      <c r="H37" s="375">
        <f t="shared" si="8"/>
        <v>0</v>
      </c>
    </row>
    <row r="38" spans="1:8" ht="33.75">
      <c r="A38" s="376"/>
      <c r="B38" s="377" t="s">
        <v>411</v>
      </c>
      <c r="C38" s="375">
        <v>0</v>
      </c>
      <c r="D38" s="375">
        <v>0</v>
      </c>
      <c r="E38" s="375">
        <f t="shared" si="7"/>
        <v>0</v>
      </c>
      <c r="F38" s="375">
        <v>0</v>
      </c>
      <c r="G38" s="375">
        <v>0</v>
      </c>
      <c r="H38" s="375">
        <f t="shared" si="8"/>
        <v>0</v>
      </c>
    </row>
    <row r="39" spans="1:8" ht="56.25">
      <c r="A39" s="380"/>
      <c r="B39" s="381" t="s">
        <v>412</v>
      </c>
      <c r="C39" s="382">
        <f>+C29+C19+C11</f>
        <v>0</v>
      </c>
      <c r="D39" s="382">
        <f t="shared" ref="D39:H39" si="9">+D29+D19+D11</f>
        <v>0</v>
      </c>
      <c r="E39" s="382">
        <f t="shared" si="9"/>
        <v>0</v>
      </c>
      <c r="F39" s="382">
        <f t="shared" si="9"/>
        <v>0</v>
      </c>
      <c r="G39" s="382">
        <f t="shared" si="9"/>
        <v>0</v>
      </c>
      <c r="H39" s="382">
        <f t="shared" si="9"/>
        <v>0</v>
      </c>
    </row>
  </sheetData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22" sqref="L22"/>
    </sheetView>
  </sheetViews>
  <sheetFormatPr baseColWidth="10" defaultRowHeight="15"/>
  <sheetData>
    <row r="1" spans="1:8">
      <c r="A1" s="363" t="s">
        <v>141</v>
      </c>
      <c r="B1" s="363"/>
      <c r="C1" s="363"/>
      <c r="D1" s="363"/>
      <c r="E1" s="363"/>
      <c r="F1" s="363"/>
      <c r="G1" s="363"/>
      <c r="H1" s="363"/>
    </row>
    <row r="2" spans="1:8">
      <c r="A2" s="363" t="s">
        <v>144</v>
      </c>
      <c r="B2" s="363"/>
      <c r="C2" s="363"/>
      <c r="D2" s="363"/>
      <c r="E2" s="363"/>
      <c r="F2" s="363"/>
      <c r="G2" s="363"/>
      <c r="H2" s="363"/>
    </row>
    <row r="3" spans="1:8">
      <c r="A3" s="363" t="s">
        <v>382</v>
      </c>
      <c r="B3" s="363"/>
      <c r="C3" s="363"/>
      <c r="D3" s="363"/>
      <c r="E3" s="363"/>
      <c r="F3" s="363"/>
      <c r="G3" s="363"/>
      <c r="H3" s="363"/>
    </row>
    <row r="4" spans="1:8">
      <c r="A4" s="363" t="s">
        <v>329</v>
      </c>
      <c r="B4" s="363"/>
      <c r="C4" s="363"/>
      <c r="D4" s="363"/>
      <c r="E4" s="363"/>
      <c r="F4" s="363"/>
      <c r="G4" s="363"/>
      <c r="H4" s="363"/>
    </row>
    <row r="5" spans="1:8">
      <c r="A5" s="364" t="s">
        <v>174</v>
      </c>
      <c r="B5" s="364"/>
      <c r="C5" s="364"/>
      <c r="D5" s="364"/>
      <c r="E5" s="364"/>
      <c r="F5" s="364"/>
      <c r="G5" s="364"/>
      <c r="H5" s="364"/>
    </row>
    <row r="6" spans="1:8">
      <c r="A6" s="365" t="s">
        <v>330</v>
      </c>
      <c r="B6" s="365"/>
      <c r="C6" s="365"/>
      <c r="D6" s="365"/>
      <c r="E6" s="365"/>
      <c r="F6" s="365"/>
      <c r="G6" s="365"/>
      <c r="H6" s="365"/>
    </row>
    <row r="7" spans="1:8" ht="15.75" thickBot="1">
      <c r="A7" s="366" t="s">
        <v>226</v>
      </c>
      <c r="B7" s="366"/>
      <c r="C7" s="367" t="s">
        <v>331</v>
      </c>
      <c r="D7" s="367"/>
      <c r="E7" s="367"/>
      <c r="F7" s="367"/>
      <c r="G7" s="367"/>
      <c r="H7" s="367" t="s">
        <v>332</v>
      </c>
    </row>
    <row r="8" spans="1:8" ht="45.75" thickBot="1">
      <c r="A8" s="368"/>
      <c r="B8" s="368"/>
      <c r="C8" s="369" t="s">
        <v>227</v>
      </c>
      <c r="D8" s="369" t="s">
        <v>333</v>
      </c>
      <c r="E8" s="369" t="s">
        <v>258</v>
      </c>
      <c r="F8" s="369" t="s">
        <v>211</v>
      </c>
      <c r="G8" s="369" t="s">
        <v>228</v>
      </c>
      <c r="H8" s="370"/>
    </row>
    <row r="9" spans="1:8">
      <c r="A9" s="371"/>
      <c r="B9" s="371"/>
      <c r="C9" s="372">
        <v>1</v>
      </c>
      <c r="D9" s="372">
        <v>2</v>
      </c>
      <c r="E9" s="372" t="s">
        <v>334</v>
      </c>
      <c r="F9" s="372">
        <v>4</v>
      </c>
      <c r="G9" s="372">
        <v>5</v>
      </c>
      <c r="H9" s="372" t="s">
        <v>335</v>
      </c>
    </row>
    <row r="10" spans="1:8">
      <c r="A10" s="244"/>
      <c r="B10" s="242"/>
      <c r="C10" s="373"/>
      <c r="D10" s="374"/>
      <c r="E10" s="373"/>
      <c r="F10" s="373"/>
      <c r="G10" s="373"/>
      <c r="H10" s="373"/>
    </row>
    <row r="11" spans="1:8">
      <c r="A11" s="338" t="s">
        <v>336</v>
      </c>
      <c r="B11" s="339"/>
      <c r="C11" s="373">
        <f t="shared" ref="C11:H11" si="0">SUM(C12:C20)</f>
        <v>0</v>
      </c>
      <c r="D11" s="373">
        <f t="shared" si="0"/>
        <v>110000</v>
      </c>
      <c r="E11" s="373">
        <f t="shared" si="0"/>
        <v>110000</v>
      </c>
      <c r="F11" s="373">
        <f t="shared" si="0"/>
        <v>110000</v>
      </c>
      <c r="G11" s="373">
        <f t="shared" si="0"/>
        <v>110000</v>
      </c>
      <c r="H11" s="373">
        <f t="shared" si="0"/>
        <v>0</v>
      </c>
    </row>
    <row r="12" spans="1:8" ht="67.5">
      <c r="A12" s="244"/>
      <c r="B12" s="242" t="s">
        <v>337</v>
      </c>
      <c r="C12" s="375">
        <v>0</v>
      </c>
      <c r="D12" s="375">
        <v>0</v>
      </c>
      <c r="E12" s="375">
        <f>C12+D12</f>
        <v>0</v>
      </c>
      <c r="F12" s="375">
        <v>0</v>
      </c>
      <c r="G12" s="375">
        <v>0</v>
      </c>
      <c r="H12" s="375">
        <f>E12-F12</f>
        <v>0</v>
      </c>
    </row>
    <row r="13" spans="1:8" ht="45">
      <c r="A13" s="244"/>
      <c r="B13" s="242" t="s">
        <v>338</v>
      </c>
      <c r="C13" s="375">
        <v>0</v>
      </c>
      <c r="D13" s="375">
        <v>0</v>
      </c>
      <c r="E13" s="375">
        <f t="shared" ref="E13:E20" si="1">C13+D13</f>
        <v>0</v>
      </c>
      <c r="F13" s="375">
        <v>0</v>
      </c>
      <c r="G13" s="375">
        <v>0</v>
      </c>
      <c r="H13" s="375">
        <f t="shared" ref="H13:H20" si="2">E13-F13</f>
        <v>0</v>
      </c>
    </row>
    <row r="14" spans="1:8" ht="33.75">
      <c r="A14" s="244"/>
      <c r="B14" s="242" t="s">
        <v>339</v>
      </c>
      <c r="C14" s="375">
        <v>0</v>
      </c>
      <c r="D14" s="375">
        <v>0</v>
      </c>
      <c r="E14" s="375">
        <f t="shared" si="1"/>
        <v>0</v>
      </c>
      <c r="F14" s="375">
        <v>0</v>
      </c>
      <c r="G14" s="375">
        <v>0</v>
      </c>
      <c r="H14" s="375">
        <f t="shared" si="2"/>
        <v>0</v>
      </c>
    </row>
    <row r="15" spans="1:8" ht="22.5">
      <c r="A15" s="244"/>
      <c r="B15" s="242" t="s">
        <v>340</v>
      </c>
      <c r="C15" s="375">
        <v>0</v>
      </c>
      <c r="D15" s="375">
        <v>110000</v>
      </c>
      <c r="E15" s="375">
        <f t="shared" si="1"/>
        <v>110000</v>
      </c>
      <c r="F15" s="375">
        <v>110000</v>
      </c>
      <c r="G15" s="375">
        <v>110000</v>
      </c>
      <c r="H15" s="375">
        <f t="shared" si="2"/>
        <v>0</v>
      </c>
    </row>
    <row r="16" spans="1:8" ht="22.5">
      <c r="A16" s="244"/>
      <c r="B16" s="242" t="s">
        <v>341</v>
      </c>
      <c r="C16" s="375">
        <v>0</v>
      </c>
      <c r="D16" s="375">
        <v>0</v>
      </c>
      <c r="E16" s="375">
        <f t="shared" si="1"/>
        <v>0</v>
      </c>
      <c r="F16" s="375">
        <v>0</v>
      </c>
      <c r="G16" s="375">
        <v>0</v>
      </c>
      <c r="H16" s="375">
        <f t="shared" si="2"/>
        <v>0</v>
      </c>
    </row>
    <row r="17" spans="1:8" ht="78.75">
      <c r="A17" s="244"/>
      <c r="B17" s="242" t="s">
        <v>342</v>
      </c>
      <c r="C17" s="375">
        <v>0</v>
      </c>
      <c r="D17" s="375">
        <v>0</v>
      </c>
      <c r="E17" s="375">
        <f t="shared" si="1"/>
        <v>0</v>
      </c>
      <c r="F17" s="375">
        <v>0</v>
      </c>
      <c r="G17" s="375">
        <v>0</v>
      </c>
      <c r="H17" s="375">
        <f t="shared" si="2"/>
        <v>0</v>
      </c>
    </row>
    <row r="18" spans="1:8" ht="56.25">
      <c r="A18" s="244"/>
      <c r="B18" s="242" t="s">
        <v>343</v>
      </c>
      <c r="C18" s="375">
        <v>0</v>
      </c>
      <c r="D18" s="375">
        <v>0</v>
      </c>
      <c r="E18" s="375">
        <f t="shared" si="1"/>
        <v>0</v>
      </c>
      <c r="F18" s="375">
        <v>0</v>
      </c>
      <c r="G18" s="375">
        <v>0</v>
      </c>
      <c r="H18" s="375">
        <f t="shared" si="2"/>
        <v>0</v>
      </c>
    </row>
    <row r="19" spans="1:8">
      <c r="A19" s="244"/>
      <c r="B19" s="242" t="s">
        <v>344</v>
      </c>
      <c r="C19" s="375">
        <v>0</v>
      </c>
      <c r="D19" s="375">
        <v>0</v>
      </c>
      <c r="E19" s="375">
        <f t="shared" si="1"/>
        <v>0</v>
      </c>
      <c r="F19" s="375">
        <v>0</v>
      </c>
      <c r="G19" s="375">
        <v>0</v>
      </c>
      <c r="H19" s="375">
        <f t="shared" si="2"/>
        <v>0</v>
      </c>
    </row>
    <row r="20" spans="1:8" ht="33.75">
      <c r="A20" s="376"/>
      <c r="B20" s="377" t="s">
        <v>345</v>
      </c>
      <c r="C20" s="375">
        <v>0</v>
      </c>
      <c r="D20" s="375">
        <v>0</v>
      </c>
      <c r="E20" s="375">
        <f t="shared" si="1"/>
        <v>0</v>
      </c>
      <c r="F20" s="375">
        <v>0</v>
      </c>
      <c r="G20" s="375">
        <v>0</v>
      </c>
      <c r="H20" s="375">
        <f t="shared" si="2"/>
        <v>0</v>
      </c>
    </row>
    <row r="21" spans="1:8">
      <c r="A21" s="338" t="s">
        <v>346</v>
      </c>
      <c r="B21" s="339"/>
      <c r="C21" s="373">
        <f t="shared" ref="C21:H21" si="3">SUM(C22:C30)</f>
        <v>0</v>
      </c>
      <c r="D21" s="373">
        <f t="shared" si="3"/>
        <v>0</v>
      </c>
      <c r="E21" s="373">
        <f t="shared" si="3"/>
        <v>0</v>
      </c>
      <c r="F21" s="373">
        <f t="shared" si="3"/>
        <v>0</v>
      </c>
      <c r="G21" s="373">
        <f t="shared" si="3"/>
        <v>0</v>
      </c>
      <c r="H21" s="373">
        <f t="shared" si="3"/>
        <v>0</v>
      </c>
    </row>
    <row r="22" spans="1:8" ht="33.75">
      <c r="A22" s="244"/>
      <c r="B22" s="242" t="s">
        <v>347</v>
      </c>
      <c r="C22" s="375">
        <v>0</v>
      </c>
      <c r="D22" s="375">
        <v>0</v>
      </c>
      <c r="E22" s="375">
        <f>C22+D22</f>
        <v>0</v>
      </c>
      <c r="F22" s="375">
        <v>0</v>
      </c>
      <c r="G22" s="375">
        <v>0</v>
      </c>
      <c r="H22" s="375">
        <f>E22-F22</f>
        <v>0</v>
      </c>
    </row>
    <row r="23" spans="1:8" ht="45">
      <c r="A23" s="244"/>
      <c r="B23" s="242" t="s">
        <v>348</v>
      </c>
      <c r="C23" s="375">
        <v>0</v>
      </c>
      <c r="D23" s="375">
        <v>0</v>
      </c>
      <c r="E23" s="375">
        <f t="shared" ref="E23:E30" si="4">C23+D23</f>
        <v>0</v>
      </c>
      <c r="F23" s="375">
        <v>0</v>
      </c>
      <c r="G23" s="375">
        <v>0</v>
      </c>
      <c r="H23" s="375">
        <f t="shared" ref="H23:H30" si="5">E23-F23</f>
        <v>0</v>
      </c>
    </row>
    <row r="24" spans="1:8" ht="45">
      <c r="A24" s="244"/>
      <c r="B24" s="242" t="s">
        <v>349</v>
      </c>
      <c r="C24" s="375">
        <v>0</v>
      </c>
      <c r="D24" s="375">
        <v>0</v>
      </c>
      <c r="E24" s="375">
        <f t="shared" si="4"/>
        <v>0</v>
      </c>
      <c r="F24" s="375">
        <v>0</v>
      </c>
      <c r="G24" s="375">
        <v>0</v>
      </c>
      <c r="H24" s="375">
        <f t="shared" si="5"/>
        <v>0</v>
      </c>
    </row>
    <row r="25" spans="1:8" ht="33.75">
      <c r="A25" s="244"/>
      <c r="B25" s="242" t="s">
        <v>350</v>
      </c>
      <c r="C25" s="375">
        <v>0</v>
      </c>
      <c r="D25" s="375">
        <v>0</v>
      </c>
      <c r="E25" s="375">
        <f t="shared" si="4"/>
        <v>0</v>
      </c>
      <c r="F25" s="375">
        <v>0</v>
      </c>
      <c r="G25" s="375">
        <v>0</v>
      </c>
      <c r="H25" s="375">
        <f t="shared" si="5"/>
        <v>0</v>
      </c>
    </row>
    <row r="26" spans="1:8" ht="33.75">
      <c r="A26" s="244"/>
      <c r="B26" s="242" t="s">
        <v>351</v>
      </c>
      <c r="C26" s="375">
        <v>0</v>
      </c>
      <c r="D26" s="375">
        <v>0</v>
      </c>
      <c r="E26" s="375">
        <f t="shared" si="4"/>
        <v>0</v>
      </c>
      <c r="F26" s="375">
        <v>0</v>
      </c>
      <c r="G26" s="375">
        <v>0</v>
      </c>
      <c r="H26" s="375">
        <f t="shared" si="5"/>
        <v>0</v>
      </c>
    </row>
    <row r="27" spans="1:8" ht="45">
      <c r="A27" s="244"/>
      <c r="B27" s="242" t="s">
        <v>352</v>
      </c>
      <c r="C27" s="375">
        <v>0</v>
      </c>
      <c r="D27" s="375">
        <v>0</v>
      </c>
      <c r="E27" s="375">
        <f t="shared" si="4"/>
        <v>0</v>
      </c>
      <c r="F27" s="375">
        <v>0</v>
      </c>
      <c r="G27" s="375">
        <v>0</v>
      </c>
      <c r="H27" s="375">
        <f t="shared" si="5"/>
        <v>0</v>
      </c>
    </row>
    <row r="28" spans="1:8" ht="22.5">
      <c r="A28" s="244"/>
      <c r="B28" s="242" t="s">
        <v>353</v>
      </c>
      <c r="C28" s="375">
        <v>0</v>
      </c>
      <c r="D28" s="375">
        <v>0</v>
      </c>
      <c r="E28" s="375">
        <f t="shared" si="4"/>
        <v>0</v>
      </c>
      <c r="F28" s="375">
        <v>0</v>
      </c>
      <c r="G28" s="375">
        <v>0</v>
      </c>
      <c r="H28" s="375">
        <f t="shared" si="5"/>
        <v>0</v>
      </c>
    </row>
    <row r="29" spans="1:8" ht="22.5">
      <c r="A29" s="244"/>
      <c r="B29" s="242" t="s">
        <v>354</v>
      </c>
      <c r="C29" s="375">
        <v>0</v>
      </c>
      <c r="D29" s="375">
        <v>0</v>
      </c>
      <c r="E29" s="375">
        <f t="shared" si="4"/>
        <v>0</v>
      </c>
      <c r="F29" s="375">
        <v>0</v>
      </c>
      <c r="G29" s="375">
        <v>0</v>
      </c>
      <c r="H29" s="375">
        <f t="shared" si="5"/>
        <v>0</v>
      </c>
    </row>
    <row r="30" spans="1:8" ht="22.5">
      <c r="A30" s="376"/>
      <c r="B30" s="377" t="s">
        <v>355</v>
      </c>
      <c r="C30" s="375">
        <v>0</v>
      </c>
      <c r="D30" s="375">
        <v>0</v>
      </c>
      <c r="E30" s="375">
        <f t="shared" si="4"/>
        <v>0</v>
      </c>
      <c r="F30" s="375">
        <v>0</v>
      </c>
      <c r="G30" s="375">
        <v>0</v>
      </c>
      <c r="H30" s="375">
        <f t="shared" si="5"/>
        <v>0</v>
      </c>
    </row>
    <row r="31" spans="1:8">
      <c r="A31" s="338" t="s">
        <v>356</v>
      </c>
      <c r="B31" s="339"/>
      <c r="C31" s="373">
        <f t="shared" ref="C31:H31" si="6">SUM(C32:C34)</f>
        <v>0</v>
      </c>
      <c r="D31" s="373">
        <f t="shared" si="6"/>
        <v>0</v>
      </c>
      <c r="E31" s="373">
        <f t="shared" si="6"/>
        <v>0</v>
      </c>
      <c r="F31" s="373">
        <f t="shared" si="6"/>
        <v>0</v>
      </c>
      <c r="G31" s="373">
        <f t="shared" si="6"/>
        <v>0</v>
      </c>
      <c r="H31" s="373">
        <f t="shared" si="6"/>
        <v>0</v>
      </c>
    </row>
    <row r="32" spans="1:8" ht="56.25">
      <c r="A32" s="244"/>
      <c r="B32" s="242" t="s">
        <v>357</v>
      </c>
      <c r="C32" s="375">
        <v>0</v>
      </c>
      <c r="D32" s="375">
        <v>0</v>
      </c>
      <c r="E32" s="375">
        <f>C32+D32</f>
        <v>0</v>
      </c>
      <c r="F32" s="375">
        <v>0</v>
      </c>
      <c r="G32" s="375">
        <v>0</v>
      </c>
      <c r="H32" s="375">
        <f>E32-F32</f>
        <v>0</v>
      </c>
    </row>
    <row r="33" spans="1:8" ht="33.75">
      <c r="A33" s="244"/>
      <c r="B33" s="242" t="s">
        <v>358</v>
      </c>
      <c r="C33" s="375">
        <v>0</v>
      </c>
      <c r="D33" s="375">
        <v>0</v>
      </c>
      <c r="E33" s="375">
        <f t="shared" ref="E33:E34" si="7">C33+D33</f>
        <v>0</v>
      </c>
      <c r="F33" s="375">
        <v>0</v>
      </c>
      <c r="G33" s="375">
        <v>0</v>
      </c>
      <c r="H33" s="375">
        <f t="shared" ref="H33:H34" si="8">E33-F33</f>
        <v>0</v>
      </c>
    </row>
    <row r="34" spans="1:8" ht="45">
      <c r="A34" s="244"/>
      <c r="B34" s="242" t="s">
        <v>359</v>
      </c>
      <c r="C34" s="375">
        <v>0</v>
      </c>
      <c r="D34" s="375">
        <v>0</v>
      </c>
      <c r="E34" s="375">
        <f t="shared" si="7"/>
        <v>0</v>
      </c>
      <c r="F34" s="375">
        <v>0</v>
      </c>
      <c r="G34" s="375">
        <v>0</v>
      </c>
      <c r="H34" s="375">
        <f t="shared" si="8"/>
        <v>0</v>
      </c>
    </row>
    <row r="35" spans="1:8">
      <c r="A35" s="244"/>
      <c r="B35" s="242"/>
      <c r="C35" s="373"/>
      <c r="D35" s="374"/>
      <c r="E35" s="373"/>
      <c r="F35" s="373"/>
      <c r="G35" s="373"/>
      <c r="H35" s="373"/>
    </row>
    <row r="36" spans="1:8" ht="56.25">
      <c r="A36" s="380"/>
      <c r="B36" s="381" t="s">
        <v>413</v>
      </c>
      <c r="C36" s="382">
        <f>+C11+C21+C31</f>
        <v>0</v>
      </c>
      <c r="D36" s="382">
        <f t="shared" ref="D36:H36" si="9">+D11+D21+D31</f>
        <v>110000</v>
      </c>
      <c r="E36" s="382">
        <f t="shared" si="9"/>
        <v>110000</v>
      </c>
      <c r="F36" s="382">
        <f t="shared" si="9"/>
        <v>110000</v>
      </c>
      <c r="G36" s="382">
        <f t="shared" si="9"/>
        <v>110000</v>
      </c>
      <c r="H36" s="382">
        <f t="shared" si="9"/>
        <v>0</v>
      </c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N19" sqref="N19"/>
    </sheetView>
  </sheetViews>
  <sheetFormatPr baseColWidth="10" defaultRowHeight="15"/>
  <sheetData>
    <row r="1" spans="1:8">
      <c r="A1" s="363" t="s">
        <v>141</v>
      </c>
      <c r="B1" s="363"/>
      <c r="C1" s="363"/>
      <c r="D1" s="363"/>
      <c r="E1" s="363"/>
      <c r="F1" s="363"/>
      <c r="G1" s="363"/>
      <c r="H1" s="363"/>
    </row>
    <row r="2" spans="1:8">
      <c r="A2" s="363" t="s">
        <v>144</v>
      </c>
      <c r="B2" s="363"/>
      <c r="C2" s="363"/>
      <c r="D2" s="363"/>
      <c r="E2" s="363"/>
      <c r="F2" s="363"/>
      <c r="G2" s="363"/>
      <c r="H2" s="363"/>
    </row>
    <row r="3" spans="1:8">
      <c r="A3" s="363" t="s">
        <v>382</v>
      </c>
      <c r="B3" s="363"/>
      <c r="C3" s="363"/>
      <c r="D3" s="363"/>
      <c r="E3" s="363"/>
      <c r="F3" s="363"/>
      <c r="G3" s="363"/>
      <c r="H3" s="363"/>
    </row>
    <row r="4" spans="1:8">
      <c r="A4" s="363" t="s">
        <v>329</v>
      </c>
      <c r="B4" s="363"/>
      <c r="C4" s="363"/>
      <c r="D4" s="363"/>
      <c r="E4" s="363"/>
      <c r="F4" s="363"/>
      <c r="G4" s="363"/>
      <c r="H4" s="363"/>
    </row>
    <row r="5" spans="1:8">
      <c r="A5" s="364" t="s">
        <v>174</v>
      </c>
      <c r="B5" s="364"/>
      <c r="C5" s="364"/>
      <c r="D5" s="364"/>
      <c r="E5" s="364"/>
      <c r="F5" s="364"/>
      <c r="G5" s="364"/>
      <c r="H5" s="364"/>
    </row>
    <row r="6" spans="1:8">
      <c r="A6" s="365" t="s">
        <v>330</v>
      </c>
      <c r="B6" s="365"/>
      <c r="C6" s="365"/>
      <c r="D6" s="365"/>
      <c r="E6" s="365"/>
      <c r="F6" s="365"/>
      <c r="G6" s="365"/>
      <c r="H6" s="365"/>
    </row>
    <row r="7" spans="1:8" ht="15.75" thickBot="1">
      <c r="A7" s="366" t="s">
        <v>226</v>
      </c>
      <c r="B7" s="366"/>
      <c r="C7" s="367" t="s">
        <v>331</v>
      </c>
      <c r="D7" s="367"/>
      <c r="E7" s="367"/>
      <c r="F7" s="367"/>
      <c r="G7" s="367"/>
      <c r="H7" s="367" t="s">
        <v>332</v>
      </c>
    </row>
    <row r="8" spans="1:8" ht="45.75" thickBot="1">
      <c r="A8" s="368"/>
      <c r="B8" s="368"/>
      <c r="C8" s="369" t="s">
        <v>227</v>
      </c>
      <c r="D8" s="369" t="s">
        <v>333</v>
      </c>
      <c r="E8" s="369" t="s">
        <v>258</v>
      </c>
      <c r="F8" s="369" t="s">
        <v>211</v>
      </c>
      <c r="G8" s="369" t="s">
        <v>228</v>
      </c>
      <c r="H8" s="370"/>
    </row>
    <row r="9" spans="1:8">
      <c r="A9" s="371"/>
      <c r="B9" s="371"/>
      <c r="C9" s="372">
        <v>1</v>
      </c>
      <c r="D9" s="372">
        <v>2</v>
      </c>
      <c r="E9" s="372" t="s">
        <v>334</v>
      </c>
      <c r="F9" s="372">
        <v>4</v>
      </c>
      <c r="G9" s="372">
        <v>5</v>
      </c>
      <c r="H9" s="372" t="s">
        <v>335</v>
      </c>
    </row>
    <row r="10" spans="1:8">
      <c r="A10" s="244"/>
      <c r="B10" s="242"/>
      <c r="C10" s="373"/>
      <c r="D10" s="373"/>
      <c r="E10" s="373"/>
      <c r="F10" s="373"/>
      <c r="G10" s="373"/>
      <c r="H10" s="373"/>
    </row>
    <row r="11" spans="1:8">
      <c r="A11" s="338" t="s">
        <v>361</v>
      </c>
      <c r="B11" s="339"/>
      <c r="C11" s="373">
        <f t="shared" ref="C11:H11" si="0">SUM(C12:C18)</f>
        <v>0</v>
      </c>
      <c r="D11" s="373">
        <f t="shared" si="0"/>
        <v>0</v>
      </c>
      <c r="E11" s="373">
        <f t="shared" si="0"/>
        <v>0</v>
      </c>
      <c r="F11" s="373">
        <f t="shared" si="0"/>
        <v>0</v>
      </c>
      <c r="G11" s="373">
        <f t="shared" si="0"/>
        <v>0</v>
      </c>
      <c r="H11" s="373">
        <f t="shared" si="0"/>
        <v>0</v>
      </c>
    </row>
    <row r="12" spans="1:8" ht="67.5">
      <c r="A12" s="244"/>
      <c r="B12" s="242" t="s">
        <v>362</v>
      </c>
      <c r="C12" s="375">
        <v>0</v>
      </c>
      <c r="D12" s="375">
        <v>0</v>
      </c>
      <c r="E12" s="375">
        <f>C12+D12</f>
        <v>0</v>
      </c>
      <c r="F12" s="375">
        <v>0</v>
      </c>
      <c r="G12" s="375">
        <v>0</v>
      </c>
      <c r="H12" s="375">
        <f>E12-F12</f>
        <v>0</v>
      </c>
    </row>
    <row r="13" spans="1:8" ht="45">
      <c r="A13" s="244"/>
      <c r="B13" s="242" t="s">
        <v>363</v>
      </c>
      <c r="C13" s="375">
        <v>0</v>
      </c>
      <c r="D13" s="375">
        <v>0</v>
      </c>
      <c r="E13" s="375">
        <f t="shared" ref="E13:E18" si="1">C13+D13</f>
        <v>0</v>
      </c>
      <c r="F13" s="375">
        <v>0</v>
      </c>
      <c r="G13" s="375">
        <v>0</v>
      </c>
      <c r="H13" s="375">
        <f t="shared" ref="H13:H18" si="2">E13-F13</f>
        <v>0</v>
      </c>
    </row>
    <row r="14" spans="1:8" ht="33.75">
      <c r="A14" s="244"/>
      <c r="B14" s="242" t="s">
        <v>364</v>
      </c>
      <c r="C14" s="375">
        <v>0</v>
      </c>
      <c r="D14" s="375">
        <v>0</v>
      </c>
      <c r="E14" s="375">
        <f t="shared" si="1"/>
        <v>0</v>
      </c>
      <c r="F14" s="375">
        <v>0</v>
      </c>
      <c r="G14" s="375">
        <v>0</v>
      </c>
      <c r="H14" s="375">
        <f t="shared" si="2"/>
        <v>0</v>
      </c>
    </row>
    <row r="15" spans="1:8" ht="22.5">
      <c r="A15" s="244"/>
      <c r="B15" s="242" t="s">
        <v>365</v>
      </c>
      <c r="C15" s="375">
        <v>0</v>
      </c>
      <c r="D15" s="375">
        <v>0</v>
      </c>
      <c r="E15" s="375">
        <f t="shared" si="1"/>
        <v>0</v>
      </c>
      <c r="F15" s="375">
        <v>0</v>
      </c>
      <c r="G15" s="375">
        <v>0</v>
      </c>
      <c r="H15" s="375">
        <f t="shared" si="2"/>
        <v>0</v>
      </c>
    </row>
    <row r="16" spans="1:8" ht="112.5">
      <c r="A16" s="244"/>
      <c r="B16" s="242" t="s">
        <v>366</v>
      </c>
      <c r="C16" s="375">
        <v>0</v>
      </c>
      <c r="D16" s="375">
        <v>0</v>
      </c>
      <c r="E16" s="375">
        <f t="shared" si="1"/>
        <v>0</v>
      </c>
      <c r="F16" s="375">
        <v>0</v>
      </c>
      <c r="G16" s="375">
        <v>0</v>
      </c>
      <c r="H16" s="375">
        <f t="shared" si="2"/>
        <v>0</v>
      </c>
    </row>
    <row r="17" spans="1:8" ht="33.75">
      <c r="A17" s="244"/>
      <c r="B17" s="242" t="s">
        <v>367</v>
      </c>
      <c r="C17" s="375">
        <v>0</v>
      </c>
      <c r="D17" s="375">
        <v>0</v>
      </c>
      <c r="E17" s="375">
        <f t="shared" si="1"/>
        <v>0</v>
      </c>
      <c r="F17" s="375">
        <v>0</v>
      </c>
      <c r="G17" s="375">
        <v>0</v>
      </c>
      <c r="H17" s="375">
        <f t="shared" si="2"/>
        <v>0</v>
      </c>
    </row>
    <row r="18" spans="1:8" ht="78.75">
      <c r="A18" s="376"/>
      <c r="B18" s="377" t="s">
        <v>368</v>
      </c>
      <c r="C18" s="375">
        <v>0</v>
      </c>
      <c r="D18" s="375">
        <v>0</v>
      </c>
      <c r="E18" s="375">
        <f t="shared" si="1"/>
        <v>0</v>
      </c>
      <c r="F18" s="375">
        <v>0</v>
      </c>
      <c r="G18" s="375">
        <v>0</v>
      </c>
      <c r="H18" s="375">
        <f t="shared" si="2"/>
        <v>0</v>
      </c>
    </row>
    <row r="19" spans="1:8">
      <c r="A19" s="338" t="s">
        <v>369</v>
      </c>
      <c r="B19" s="339"/>
      <c r="C19" s="373">
        <f t="shared" ref="C19:H19" si="3">SUM(C20:C22)</f>
        <v>0</v>
      </c>
      <c r="D19" s="373">
        <f t="shared" si="3"/>
        <v>0</v>
      </c>
      <c r="E19" s="373">
        <f t="shared" si="3"/>
        <v>0</v>
      </c>
      <c r="F19" s="373">
        <f t="shared" si="3"/>
        <v>0</v>
      </c>
      <c r="G19" s="373">
        <f t="shared" si="3"/>
        <v>0</v>
      </c>
      <c r="H19" s="373">
        <f t="shared" si="3"/>
        <v>0</v>
      </c>
    </row>
    <row r="20" spans="1:8" ht="22.5">
      <c r="A20" s="244"/>
      <c r="B20" s="242" t="s">
        <v>370</v>
      </c>
      <c r="C20" s="375">
        <v>0</v>
      </c>
      <c r="D20" s="375">
        <v>0</v>
      </c>
      <c r="E20" s="375">
        <f>C20+D20</f>
        <v>0</v>
      </c>
      <c r="F20" s="375">
        <v>0</v>
      </c>
      <c r="G20" s="375">
        <v>0</v>
      </c>
      <c r="H20" s="375">
        <f>E20-F20</f>
        <v>0</v>
      </c>
    </row>
    <row r="21" spans="1:8" ht="22.5">
      <c r="A21" s="244"/>
      <c r="B21" s="242" t="s">
        <v>371</v>
      </c>
      <c r="C21" s="375">
        <v>0</v>
      </c>
      <c r="D21" s="375">
        <v>0</v>
      </c>
      <c r="E21" s="375">
        <f t="shared" ref="E21:E22" si="4">C21+D21</f>
        <v>0</v>
      </c>
      <c r="F21" s="375">
        <v>0</v>
      </c>
      <c r="G21" s="375">
        <v>0</v>
      </c>
      <c r="H21" s="375">
        <f t="shared" ref="H21:H22" si="5">E21-F21</f>
        <v>0</v>
      </c>
    </row>
    <row r="22" spans="1:8">
      <c r="A22" s="376"/>
      <c r="B22" s="377" t="s">
        <v>372</v>
      </c>
      <c r="C22" s="375">
        <v>0</v>
      </c>
      <c r="D22" s="375">
        <v>0</v>
      </c>
      <c r="E22" s="375">
        <f t="shared" si="4"/>
        <v>0</v>
      </c>
      <c r="F22" s="375">
        <v>0</v>
      </c>
      <c r="G22" s="375">
        <v>0</v>
      </c>
      <c r="H22" s="375">
        <f t="shared" si="5"/>
        <v>0</v>
      </c>
    </row>
    <row r="23" spans="1:8">
      <c r="A23" s="338" t="s">
        <v>373</v>
      </c>
      <c r="B23" s="339"/>
      <c r="C23" s="373">
        <f t="shared" ref="C23:H23" si="6">SUM(C24:C30)</f>
        <v>0</v>
      </c>
      <c r="D23" s="373">
        <f t="shared" si="6"/>
        <v>0</v>
      </c>
      <c r="E23" s="373">
        <f t="shared" si="6"/>
        <v>0</v>
      </c>
      <c r="F23" s="373">
        <f t="shared" si="6"/>
        <v>0</v>
      </c>
      <c r="G23" s="373">
        <f t="shared" si="6"/>
        <v>0</v>
      </c>
      <c r="H23" s="373">
        <f t="shared" si="6"/>
        <v>0</v>
      </c>
    </row>
    <row r="24" spans="1:8" ht="45">
      <c r="A24" s="244"/>
      <c r="B24" s="242" t="s">
        <v>374</v>
      </c>
      <c r="C24" s="375">
        <v>0</v>
      </c>
      <c r="D24" s="375">
        <v>0</v>
      </c>
      <c r="E24" s="375">
        <f>C24+D24</f>
        <v>0</v>
      </c>
      <c r="F24" s="375">
        <v>0</v>
      </c>
      <c r="G24" s="375">
        <v>0</v>
      </c>
      <c r="H24" s="375">
        <f>E24-F24</f>
        <v>0</v>
      </c>
    </row>
    <row r="25" spans="1:8" ht="33.75">
      <c r="A25" s="244"/>
      <c r="B25" s="242" t="s">
        <v>375</v>
      </c>
      <c r="C25" s="375">
        <v>0</v>
      </c>
      <c r="D25" s="375">
        <v>0</v>
      </c>
      <c r="E25" s="375">
        <f t="shared" ref="E25:E30" si="7">C25+D25</f>
        <v>0</v>
      </c>
      <c r="F25" s="375">
        <v>0</v>
      </c>
      <c r="G25" s="375">
        <v>0</v>
      </c>
      <c r="H25" s="375">
        <f t="shared" ref="H25:H30" si="8">E25-F25</f>
        <v>0</v>
      </c>
    </row>
    <row r="26" spans="1:8" ht="33.75">
      <c r="A26" s="244"/>
      <c r="B26" s="242" t="s">
        <v>376</v>
      </c>
      <c r="C26" s="375">
        <v>0</v>
      </c>
      <c r="D26" s="375">
        <v>0</v>
      </c>
      <c r="E26" s="375">
        <f t="shared" si="7"/>
        <v>0</v>
      </c>
      <c r="F26" s="375">
        <v>0</v>
      </c>
      <c r="G26" s="375">
        <v>0</v>
      </c>
      <c r="H26" s="375">
        <f t="shared" si="8"/>
        <v>0</v>
      </c>
    </row>
    <row r="27" spans="1:8" ht="33.75">
      <c r="A27" s="244"/>
      <c r="B27" s="242" t="s">
        <v>377</v>
      </c>
      <c r="C27" s="375">
        <v>0</v>
      </c>
      <c r="D27" s="375">
        <v>0</v>
      </c>
      <c r="E27" s="375">
        <f t="shared" si="7"/>
        <v>0</v>
      </c>
      <c r="F27" s="375">
        <v>0</v>
      </c>
      <c r="G27" s="375">
        <v>0</v>
      </c>
      <c r="H27" s="375">
        <f t="shared" si="8"/>
        <v>0</v>
      </c>
    </row>
    <row r="28" spans="1:8" ht="22.5">
      <c r="A28" s="244"/>
      <c r="B28" s="242" t="s">
        <v>378</v>
      </c>
      <c r="C28" s="375">
        <v>0</v>
      </c>
      <c r="D28" s="375">
        <v>0</v>
      </c>
      <c r="E28" s="375">
        <f t="shared" si="7"/>
        <v>0</v>
      </c>
      <c r="F28" s="375">
        <v>0</v>
      </c>
      <c r="G28" s="375">
        <v>0</v>
      </c>
      <c r="H28" s="375">
        <f t="shared" si="8"/>
        <v>0</v>
      </c>
    </row>
    <row r="29" spans="1:8" ht="22.5">
      <c r="A29" s="244"/>
      <c r="B29" s="242" t="s">
        <v>379</v>
      </c>
      <c r="C29" s="375">
        <v>0</v>
      </c>
      <c r="D29" s="375">
        <v>0</v>
      </c>
      <c r="E29" s="375">
        <f t="shared" si="7"/>
        <v>0</v>
      </c>
      <c r="F29" s="375">
        <v>0</v>
      </c>
      <c r="G29" s="375">
        <v>0</v>
      </c>
      <c r="H29" s="375">
        <f t="shared" si="8"/>
        <v>0</v>
      </c>
    </row>
    <row r="30" spans="1:8" ht="56.25">
      <c r="A30" s="244"/>
      <c r="B30" s="242" t="s">
        <v>380</v>
      </c>
      <c r="C30" s="375">
        <v>0</v>
      </c>
      <c r="D30" s="375">
        <v>0</v>
      </c>
      <c r="E30" s="375">
        <f t="shared" si="7"/>
        <v>0</v>
      </c>
      <c r="F30" s="375">
        <v>0</v>
      </c>
      <c r="G30" s="375">
        <v>0</v>
      </c>
      <c r="H30" s="375">
        <f t="shared" si="8"/>
        <v>0</v>
      </c>
    </row>
    <row r="31" spans="1:8">
      <c r="A31" s="244"/>
      <c r="B31" s="242"/>
      <c r="C31" s="373"/>
      <c r="D31" s="373"/>
      <c r="E31" s="373"/>
      <c r="F31" s="373"/>
      <c r="G31" s="373"/>
      <c r="H31" s="373"/>
    </row>
    <row r="32" spans="1:8">
      <c r="A32" s="244"/>
      <c r="B32" s="242"/>
      <c r="C32" s="373"/>
      <c r="D32" s="373"/>
      <c r="E32" s="373"/>
      <c r="F32" s="373"/>
      <c r="G32" s="373"/>
      <c r="H32" s="373"/>
    </row>
    <row r="33" spans="1:8" ht="56.25">
      <c r="A33" s="380"/>
      <c r="B33" s="381" t="s">
        <v>414</v>
      </c>
      <c r="C33" s="382">
        <f>+C11+C19+C23</f>
        <v>0</v>
      </c>
      <c r="D33" s="382">
        <f t="shared" ref="D33:H33" si="9">+D11+D19+D23</f>
        <v>0</v>
      </c>
      <c r="E33" s="382">
        <f t="shared" si="9"/>
        <v>0</v>
      </c>
      <c r="F33" s="382">
        <f t="shared" si="9"/>
        <v>0</v>
      </c>
      <c r="G33" s="382">
        <f t="shared" si="9"/>
        <v>0</v>
      </c>
      <c r="H33" s="382">
        <f t="shared" si="9"/>
        <v>0</v>
      </c>
    </row>
    <row r="34" spans="1:8" ht="45">
      <c r="A34" s="380"/>
      <c r="B34" s="381" t="s">
        <v>415</v>
      </c>
      <c r="C34" s="382">
        <f>+'[2]EAPED NE COG'!C10+'[2]EAPED E COG'!C10</f>
        <v>83679036</v>
      </c>
      <c r="D34" s="383">
        <f>+'[2]EAPED NE COG'!D10+'[2]EAPED E COG'!D10</f>
        <v>-1768635</v>
      </c>
      <c r="E34" s="382">
        <f>+'[2]EAPED NE COG'!E10+'[2]EAPED E COG'!E10</f>
        <v>81910400</v>
      </c>
      <c r="F34" s="382">
        <f>+'[2]EAPED NE COG'!F10+'[2]EAPED E COG'!F10</f>
        <v>52459252</v>
      </c>
      <c r="G34" s="382">
        <f>+'[2]EAPED NE COG'!G10+'[2]EAPED E COG'!G10</f>
        <v>47902552</v>
      </c>
      <c r="H34" s="382">
        <f>+'[2]EAPED NE COG'!H10+'[2]EAPED E COG'!H10</f>
        <v>29451148</v>
      </c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9" sqref="N19"/>
    </sheetView>
  </sheetViews>
  <sheetFormatPr baseColWidth="10" defaultRowHeight="15"/>
  <sheetData>
    <row r="1" spans="1:8">
      <c r="A1" s="363" t="s">
        <v>141</v>
      </c>
      <c r="B1" s="363"/>
      <c r="C1" s="363"/>
      <c r="D1" s="363"/>
      <c r="E1" s="363"/>
      <c r="F1" s="363"/>
      <c r="G1" s="363"/>
      <c r="H1" s="363"/>
    </row>
    <row r="2" spans="1:8">
      <c r="A2" s="363" t="s">
        <v>144</v>
      </c>
      <c r="B2" s="363"/>
      <c r="C2" s="363"/>
      <c r="D2" s="363"/>
      <c r="E2" s="363"/>
      <c r="F2" s="363"/>
      <c r="G2" s="363"/>
      <c r="H2" s="363"/>
    </row>
    <row r="3" spans="1:8">
      <c r="A3" s="363" t="s">
        <v>382</v>
      </c>
      <c r="B3" s="363"/>
      <c r="C3" s="363"/>
      <c r="D3" s="363"/>
      <c r="E3" s="363"/>
      <c r="F3" s="363"/>
      <c r="G3" s="363"/>
      <c r="H3" s="363"/>
    </row>
    <row r="4" spans="1:8">
      <c r="A4" s="363" t="s">
        <v>416</v>
      </c>
      <c r="B4" s="363"/>
      <c r="C4" s="363"/>
      <c r="D4" s="363"/>
      <c r="E4" s="363"/>
      <c r="F4" s="363"/>
      <c r="G4" s="363"/>
      <c r="H4" s="363"/>
    </row>
    <row r="5" spans="1:8">
      <c r="A5" s="364" t="s">
        <v>174</v>
      </c>
      <c r="B5" s="364"/>
      <c r="C5" s="364"/>
      <c r="D5" s="364"/>
      <c r="E5" s="364"/>
      <c r="F5" s="364"/>
      <c r="G5" s="364"/>
      <c r="H5" s="364"/>
    </row>
    <row r="6" spans="1:8">
      <c r="A6" s="365" t="s">
        <v>330</v>
      </c>
      <c r="B6" s="365"/>
      <c r="C6" s="365"/>
      <c r="D6" s="365"/>
      <c r="E6" s="365"/>
      <c r="F6" s="365"/>
      <c r="G6" s="365"/>
      <c r="H6" s="365"/>
    </row>
    <row r="7" spans="1:8" ht="15.75" thickBot="1">
      <c r="A7" s="366" t="s">
        <v>226</v>
      </c>
      <c r="B7" s="366"/>
      <c r="C7" s="367" t="s">
        <v>331</v>
      </c>
      <c r="D7" s="367"/>
      <c r="E7" s="367"/>
      <c r="F7" s="367"/>
      <c r="G7" s="367"/>
      <c r="H7" s="367" t="s">
        <v>332</v>
      </c>
    </row>
    <row r="8" spans="1:8" ht="45.75" thickBot="1">
      <c r="A8" s="368"/>
      <c r="B8" s="368"/>
      <c r="C8" s="369" t="s">
        <v>227</v>
      </c>
      <c r="D8" s="369" t="s">
        <v>333</v>
      </c>
      <c r="E8" s="369" t="s">
        <v>258</v>
      </c>
      <c r="F8" s="369" t="s">
        <v>211</v>
      </c>
      <c r="G8" s="369" t="s">
        <v>228</v>
      </c>
      <c r="H8" s="370"/>
    </row>
    <row r="9" spans="1:8">
      <c r="A9" s="371"/>
      <c r="B9" s="371"/>
      <c r="C9" s="372">
        <v>1</v>
      </c>
      <c r="D9" s="372">
        <v>2</v>
      </c>
      <c r="E9" s="372" t="s">
        <v>334</v>
      </c>
      <c r="F9" s="372">
        <v>4</v>
      </c>
      <c r="G9" s="372">
        <v>5</v>
      </c>
      <c r="H9" s="372" t="s">
        <v>335</v>
      </c>
    </row>
    <row r="10" spans="1:8">
      <c r="A10" s="244"/>
      <c r="B10" s="242"/>
      <c r="C10" s="373"/>
      <c r="D10" s="373"/>
      <c r="E10" s="373"/>
      <c r="F10" s="373"/>
      <c r="G10" s="373"/>
      <c r="H10" s="373"/>
    </row>
    <row r="11" spans="1:8">
      <c r="A11" s="338" t="s">
        <v>417</v>
      </c>
      <c r="B11" s="339"/>
      <c r="C11" s="373">
        <f>SUM(C12:C19)</f>
        <v>83679036</v>
      </c>
      <c r="D11" s="378">
        <f t="shared" ref="D11:H11" si="0">SUM(D12:D19)</f>
        <v>-1878635</v>
      </c>
      <c r="E11" s="373">
        <f t="shared" si="0"/>
        <v>81800400</v>
      </c>
      <c r="F11" s="373">
        <f t="shared" si="0"/>
        <v>52349252</v>
      </c>
      <c r="G11" s="373">
        <f t="shared" si="0"/>
        <v>47792552</v>
      </c>
      <c r="H11" s="373">
        <f t="shared" si="0"/>
        <v>29451148</v>
      </c>
    </row>
    <row r="12" spans="1:8" ht="56.25">
      <c r="A12" s="244"/>
      <c r="B12" s="242" t="s">
        <v>418</v>
      </c>
      <c r="C12" s="375">
        <v>0</v>
      </c>
      <c r="D12" s="375">
        <v>0</v>
      </c>
      <c r="E12" s="375">
        <f>C12+D12</f>
        <v>0</v>
      </c>
      <c r="F12" s="375">
        <v>0</v>
      </c>
      <c r="G12" s="375">
        <v>0</v>
      </c>
      <c r="H12" s="375">
        <f>E12-F12</f>
        <v>0</v>
      </c>
    </row>
    <row r="13" spans="1:8" ht="56.25">
      <c r="A13" s="244"/>
      <c r="B13" s="242" t="s">
        <v>419</v>
      </c>
      <c r="C13" s="375">
        <v>0</v>
      </c>
      <c r="D13" s="375">
        <v>0</v>
      </c>
      <c r="E13" s="375">
        <f t="shared" ref="E13:E18" si="1">C13+D13</f>
        <v>0</v>
      </c>
      <c r="F13" s="375">
        <v>0</v>
      </c>
      <c r="G13" s="375">
        <v>0</v>
      </c>
      <c r="H13" s="375">
        <f t="shared" ref="H13:H19" si="2">E13-F13</f>
        <v>0</v>
      </c>
    </row>
    <row r="14" spans="1:8" ht="56.25">
      <c r="A14" s="244"/>
      <c r="B14" s="242" t="s">
        <v>420</v>
      </c>
      <c r="C14" s="375">
        <v>0</v>
      </c>
      <c r="D14" s="375">
        <v>0</v>
      </c>
      <c r="E14" s="375">
        <f t="shared" si="1"/>
        <v>0</v>
      </c>
      <c r="F14" s="375">
        <v>0</v>
      </c>
      <c r="G14" s="375">
        <v>0</v>
      </c>
      <c r="H14" s="375">
        <f t="shared" si="2"/>
        <v>0</v>
      </c>
    </row>
    <row r="15" spans="1:8" ht="56.25">
      <c r="A15" s="244"/>
      <c r="B15" s="242" t="s">
        <v>421</v>
      </c>
      <c r="C15" s="375">
        <v>0</v>
      </c>
      <c r="D15" s="375">
        <v>0</v>
      </c>
      <c r="E15" s="375">
        <f t="shared" si="1"/>
        <v>0</v>
      </c>
      <c r="F15" s="375">
        <v>0</v>
      </c>
      <c r="G15" s="375">
        <v>0</v>
      </c>
      <c r="H15" s="375">
        <f t="shared" si="2"/>
        <v>0</v>
      </c>
    </row>
    <row r="16" spans="1:8" ht="56.25">
      <c r="A16" s="244"/>
      <c r="B16" s="242" t="s">
        <v>422</v>
      </c>
      <c r="C16" s="375">
        <v>0</v>
      </c>
      <c r="D16" s="375">
        <v>0</v>
      </c>
      <c r="E16" s="375">
        <f t="shared" si="1"/>
        <v>0</v>
      </c>
      <c r="F16" s="375">
        <v>0</v>
      </c>
      <c r="G16" s="375">
        <v>0</v>
      </c>
      <c r="H16" s="375">
        <f t="shared" si="2"/>
        <v>0</v>
      </c>
    </row>
    <row r="17" spans="1:8" ht="56.25">
      <c r="A17" s="244"/>
      <c r="B17" s="242" t="s">
        <v>423</v>
      </c>
      <c r="C17" s="375">
        <v>0</v>
      </c>
      <c r="D17" s="375">
        <v>0</v>
      </c>
      <c r="E17" s="375">
        <f t="shared" si="1"/>
        <v>0</v>
      </c>
      <c r="F17" s="375">
        <v>0</v>
      </c>
      <c r="G17" s="375">
        <v>0</v>
      </c>
      <c r="H17" s="375">
        <f t="shared" si="2"/>
        <v>0</v>
      </c>
    </row>
    <row r="18" spans="1:8" ht="56.25">
      <c r="A18" s="244"/>
      <c r="B18" s="242" t="s">
        <v>424</v>
      </c>
      <c r="C18" s="375">
        <v>0</v>
      </c>
      <c r="D18" s="375">
        <v>0</v>
      </c>
      <c r="E18" s="375">
        <f t="shared" si="1"/>
        <v>0</v>
      </c>
      <c r="F18" s="375">
        <v>0</v>
      </c>
      <c r="G18" s="375">
        <v>0</v>
      </c>
      <c r="H18" s="375">
        <f t="shared" si="2"/>
        <v>0</v>
      </c>
    </row>
    <row r="19" spans="1:8" ht="56.25">
      <c r="A19" s="244"/>
      <c r="B19" s="242" t="s">
        <v>425</v>
      </c>
      <c r="C19" s="375">
        <v>83679036</v>
      </c>
      <c r="D19" s="379">
        <v>-1878635</v>
      </c>
      <c r="E19" s="375">
        <v>81800400</v>
      </c>
      <c r="F19" s="375">
        <v>52349252</v>
      </c>
      <c r="G19" s="375">
        <v>47792552</v>
      </c>
      <c r="H19" s="375">
        <f t="shared" si="2"/>
        <v>29451148</v>
      </c>
    </row>
    <row r="20" spans="1:8">
      <c r="A20" s="244"/>
      <c r="B20" s="242"/>
      <c r="C20" s="373"/>
      <c r="D20" s="373"/>
      <c r="E20" s="373"/>
      <c r="F20" s="373"/>
      <c r="G20" s="373"/>
      <c r="H20" s="374"/>
    </row>
    <row r="21" spans="1:8">
      <c r="A21" s="338" t="s">
        <v>383</v>
      </c>
      <c r="B21" s="339"/>
      <c r="C21" s="373">
        <f>SUM(C22:C29)</f>
        <v>0</v>
      </c>
      <c r="D21" s="373">
        <f t="shared" ref="D21:H21" si="3">SUM(D22:D29)</f>
        <v>110000</v>
      </c>
      <c r="E21" s="373">
        <f t="shared" si="3"/>
        <v>110000</v>
      </c>
      <c r="F21" s="373">
        <f t="shared" si="3"/>
        <v>110000</v>
      </c>
      <c r="G21" s="373">
        <f t="shared" si="3"/>
        <v>110000</v>
      </c>
      <c r="H21" s="373">
        <f t="shared" si="3"/>
        <v>0</v>
      </c>
    </row>
    <row r="22" spans="1:8" ht="56.25">
      <c r="A22" s="244"/>
      <c r="B22" s="242" t="s">
        <v>418</v>
      </c>
      <c r="C22" s="375">
        <v>0</v>
      </c>
      <c r="D22" s="375">
        <v>0</v>
      </c>
      <c r="E22" s="375">
        <f>C22+D22</f>
        <v>0</v>
      </c>
      <c r="F22" s="375">
        <v>0</v>
      </c>
      <c r="G22" s="375">
        <v>0</v>
      </c>
      <c r="H22" s="375">
        <f>E22-F22</f>
        <v>0</v>
      </c>
    </row>
    <row r="23" spans="1:8" ht="56.25">
      <c r="A23" s="244"/>
      <c r="B23" s="242" t="s">
        <v>419</v>
      </c>
      <c r="C23" s="375">
        <v>0</v>
      </c>
      <c r="D23" s="375">
        <v>0</v>
      </c>
      <c r="E23" s="375">
        <f t="shared" ref="E23:E29" si="4">C23+D23</f>
        <v>0</v>
      </c>
      <c r="F23" s="375">
        <v>0</v>
      </c>
      <c r="G23" s="375">
        <v>0</v>
      </c>
      <c r="H23" s="375">
        <f t="shared" ref="H23:H29" si="5">E23-F23</f>
        <v>0</v>
      </c>
    </row>
    <row r="24" spans="1:8" ht="56.25">
      <c r="A24" s="244"/>
      <c r="B24" s="242" t="s">
        <v>420</v>
      </c>
      <c r="C24" s="375">
        <v>0</v>
      </c>
      <c r="D24" s="375">
        <v>0</v>
      </c>
      <c r="E24" s="375">
        <f t="shared" si="4"/>
        <v>0</v>
      </c>
      <c r="F24" s="375">
        <v>0</v>
      </c>
      <c r="G24" s="375">
        <v>0</v>
      </c>
      <c r="H24" s="375">
        <f t="shared" si="5"/>
        <v>0</v>
      </c>
    </row>
    <row r="25" spans="1:8" ht="56.25">
      <c r="A25" s="244"/>
      <c r="B25" s="242" t="s">
        <v>421</v>
      </c>
      <c r="C25" s="375">
        <v>0</v>
      </c>
      <c r="D25" s="375">
        <v>0</v>
      </c>
      <c r="E25" s="375">
        <f t="shared" si="4"/>
        <v>0</v>
      </c>
      <c r="F25" s="375">
        <v>0</v>
      </c>
      <c r="G25" s="375">
        <v>0</v>
      </c>
      <c r="H25" s="375">
        <f t="shared" si="5"/>
        <v>0</v>
      </c>
    </row>
    <row r="26" spans="1:8" ht="56.25">
      <c r="A26" s="244"/>
      <c r="B26" s="242" t="s">
        <v>422</v>
      </c>
      <c r="C26" s="375">
        <v>0</v>
      </c>
      <c r="D26" s="375">
        <v>0</v>
      </c>
      <c r="E26" s="375">
        <f t="shared" si="4"/>
        <v>0</v>
      </c>
      <c r="F26" s="375">
        <v>0</v>
      </c>
      <c r="G26" s="375">
        <v>0</v>
      </c>
      <c r="H26" s="375">
        <f t="shared" si="5"/>
        <v>0</v>
      </c>
    </row>
    <row r="27" spans="1:8" ht="56.25">
      <c r="A27" s="244"/>
      <c r="B27" s="242" t="s">
        <v>423</v>
      </c>
      <c r="C27" s="375">
        <v>0</v>
      </c>
      <c r="D27" s="375">
        <v>0</v>
      </c>
      <c r="E27" s="375">
        <f t="shared" si="4"/>
        <v>0</v>
      </c>
      <c r="F27" s="375">
        <v>0</v>
      </c>
      <c r="G27" s="375">
        <v>0</v>
      </c>
      <c r="H27" s="375">
        <f t="shared" si="5"/>
        <v>0</v>
      </c>
    </row>
    <row r="28" spans="1:8" ht="56.25">
      <c r="A28" s="244"/>
      <c r="B28" s="242" t="s">
        <v>424</v>
      </c>
      <c r="C28" s="375">
        <v>0</v>
      </c>
      <c r="D28" s="375">
        <v>0</v>
      </c>
      <c r="E28" s="375">
        <f t="shared" si="4"/>
        <v>0</v>
      </c>
      <c r="F28" s="375">
        <v>0</v>
      </c>
      <c r="G28" s="375">
        <v>0</v>
      </c>
      <c r="H28" s="375">
        <f t="shared" si="5"/>
        <v>0</v>
      </c>
    </row>
    <row r="29" spans="1:8" ht="56.25">
      <c r="A29" s="244"/>
      <c r="B29" s="242" t="s">
        <v>425</v>
      </c>
      <c r="C29" s="375">
        <v>0</v>
      </c>
      <c r="D29" s="375">
        <v>110000</v>
      </c>
      <c r="E29" s="375">
        <f t="shared" si="4"/>
        <v>110000</v>
      </c>
      <c r="F29" s="375">
        <v>110000</v>
      </c>
      <c r="G29" s="375">
        <v>110000</v>
      </c>
      <c r="H29" s="375">
        <f t="shared" si="5"/>
        <v>0</v>
      </c>
    </row>
    <row r="30" spans="1:8">
      <c r="A30" s="244"/>
      <c r="B30" s="242"/>
      <c r="C30" s="373"/>
      <c r="D30" s="373"/>
      <c r="E30" s="373"/>
      <c r="F30" s="373"/>
      <c r="G30" s="373"/>
      <c r="H30" s="373"/>
    </row>
    <row r="31" spans="1:8">
      <c r="A31" s="244"/>
      <c r="B31" s="242"/>
      <c r="C31" s="373"/>
      <c r="D31" s="373"/>
      <c r="E31" s="373"/>
      <c r="F31" s="373"/>
      <c r="G31" s="373"/>
      <c r="H31" s="373"/>
    </row>
    <row r="32" spans="1:8">
      <c r="A32" s="244"/>
      <c r="B32" s="242"/>
      <c r="C32" s="373"/>
      <c r="D32" s="373"/>
      <c r="E32" s="373"/>
      <c r="F32" s="373"/>
      <c r="G32" s="373"/>
      <c r="H32" s="373"/>
    </row>
    <row r="33" spans="1:8">
      <c r="A33" s="244"/>
      <c r="B33" s="242"/>
      <c r="C33" s="373"/>
      <c r="D33" s="373"/>
      <c r="E33" s="373"/>
      <c r="F33" s="373"/>
      <c r="G33" s="373"/>
      <c r="H33" s="373"/>
    </row>
    <row r="34" spans="1:8">
      <c r="A34" s="244"/>
      <c r="B34" s="242"/>
      <c r="C34" s="373"/>
      <c r="D34" s="373"/>
      <c r="E34" s="373"/>
      <c r="F34" s="373"/>
      <c r="G34" s="373"/>
      <c r="H34" s="373"/>
    </row>
    <row r="35" spans="1:8">
      <c r="A35" s="244"/>
      <c r="B35" s="242"/>
      <c r="C35" s="373"/>
      <c r="D35" s="373"/>
      <c r="E35" s="373"/>
      <c r="F35" s="373"/>
      <c r="G35" s="373"/>
      <c r="H35" s="373"/>
    </row>
    <row r="36" spans="1:8">
      <c r="A36" s="244"/>
      <c r="B36" s="242"/>
      <c r="C36" s="373"/>
      <c r="D36" s="373"/>
      <c r="E36" s="373"/>
      <c r="F36" s="373"/>
      <c r="G36" s="373"/>
      <c r="H36" s="373"/>
    </row>
    <row r="37" spans="1:8">
      <c r="A37" s="384" t="s">
        <v>426</v>
      </c>
      <c r="B37" s="385"/>
      <c r="C37" s="386">
        <f>C11+C21</f>
        <v>83679036</v>
      </c>
      <c r="D37" s="387">
        <f t="shared" ref="D37:H37" si="6">D11+D21</f>
        <v>-1768635</v>
      </c>
      <c r="E37" s="386">
        <f t="shared" si="6"/>
        <v>81910400</v>
      </c>
      <c r="F37" s="386">
        <f t="shared" si="6"/>
        <v>52459252</v>
      </c>
      <c r="G37" s="386">
        <f t="shared" si="6"/>
        <v>47902552</v>
      </c>
      <c r="H37" s="386">
        <f t="shared" si="6"/>
        <v>29451148</v>
      </c>
    </row>
    <row r="38" spans="1:8">
      <c r="A38" s="388"/>
      <c r="B38" s="388"/>
      <c r="C38" s="389"/>
      <c r="D38" s="389"/>
      <c r="E38" s="389"/>
      <c r="F38" s="389"/>
      <c r="G38" s="389"/>
      <c r="H38" s="389"/>
    </row>
  </sheetData>
  <mergeCells count="12">
    <mergeCell ref="A7:B9"/>
    <mergeCell ref="C7:G7"/>
    <mergeCell ref="H7:H8"/>
    <mergeCell ref="A11:B11"/>
    <mergeCell ref="A21:B21"/>
    <mergeCell ref="A37:B3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H45"/>
    </sheetView>
  </sheetViews>
  <sheetFormatPr baseColWidth="10" defaultRowHeight="15"/>
  <sheetData>
    <row r="1" spans="1:8">
      <c r="A1" s="363" t="s">
        <v>141</v>
      </c>
      <c r="B1" s="363"/>
      <c r="C1" s="363"/>
      <c r="D1" s="363"/>
      <c r="E1" s="363"/>
      <c r="F1" s="363"/>
      <c r="G1" s="363"/>
      <c r="H1" s="363"/>
    </row>
    <row r="2" spans="1:8">
      <c r="A2" s="363" t="s">
        <v>144</v>
      </c>
      <c r="B2" s="363"/>
      <c r="C2" s="363"/>
      <c r="D2" s="363"/>
      <c r="E2" s="363"/>
      <c r="F2" s="363"/>
      <c r="G2" s="363"/>
      <c r="H2" s="363"/>
    </row>
    <row r="3" spans="1:8">
      <c r="A3" s="363" t="s">
        <v>382</v>
      </c>
      <c r="B3" s="363"/>
      <c r="C3" s="363"/>
      <c r="D3" s="363"/>
      <c r="E3" s="363"/>
      <c r="F3" s="363"/>
      <c r="G3" s="363"/>
      <c r="H3" s="363"/>
    </row>
    <row r="4" spans="1:8">
      <c r="A4" s="363" t="s">
        <v>427</v>
      </c>
      <c r="B4" s="363"/>
      <c r="C4" s="363"/>
      <c r="D4" s="363"/>
      <c r="E4" s="363"/>
      <c r="F4" s="363"/>
      <c r="G4" s="363"/>
      <c r="H4" s="363"/>
    </row>
    <row r="5" spans="1:8">
      <c r="A5" s="364" t="s">
        <v>174</v>
      </c>
      <c r="B5" s="364"/>
      <c r="C5" s="364"/>
      <c r="D5" s="364"/>
      <c r="E5" s="364"/>
      <c r="F5" s="364"/>
      <c r="G5" s="364"/>
      <c r="H5" s="364"/>
    </row>
    <row r="6" spans="1:8">
      <c r="A6" s="365" t="s">
        <v>330</v>
      </c>
      <c r="B6" s="365"/>
      <c r="C6" s="365"/>
      <c r="D6" s="365"/>
      <c r="E6" s="365"/>
      <c r="F6" s="365"/>
      <c r="G6" s="365"/>
      <c r="H6" s="365"/>
    </row>
    <row r="7" spans="1:8">
      <c r="A7" s="390" t="s">
        <v>226</v>
      </c>
      <c r="B7" s="390"/>
      <c r="C7" s="391" t="s">
        <v>331</v>
      </c>
      <c r="D7" s="391"/>
      <c r="E7" s="391"/>
      <c r="F7" s="391"/>
      <c r="G7" s="391"/>
      <c r="H7" s="391" t="s">
        <v>332</v>
      </c>
    </row>
    <row r="8" spans="1:8" ht="45">
      <c r="A8" s="392"/>
      <c r="B8" s="392"/>
      <c r="C8" s="393" t="s">
        <v>227</v>
      </c>
      <c r="D8" s="393" t="s">
        <v>333</v>
      </c>
      <c r="E8" s="393" t="s">
        <v>258</v>
      </c>
      <c r="F8" s="393" t="s">
        <v>211</v>
      </c>
      <c r="G8" s="393" t="s">
        <v>228</v>
      </c>
      <c r="H8" s="394"/>
    </row>
    <row r="9" spans="1:8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>
      <c r="A10" s="395" t="s">
        <v>417</v>
      </c>
      <c r="B10" s="396"/>
      <c r="C10" s="397">
        <f>+C11+C20+C28+C38</f>
        <v>83679036</v>
      </c>
      <c r="D10" s="398">
        <f t="shared" ref="D10:H10" si="0">+D11+D20+D28+D38</f>
        <v>-1878635</v>
      </c>
      <c r="E10" s="397">
        <f t="shared" si="0"/>
        <v>81800400</v>
      </c>
      <c r="F10" s="397">
        <f t="shared" si="0"/>
        <v>52349252</v>
      </c>
      <c r="G10" s="397">
        <f t="shared" si="0"/>
        <v>47792552</v>
      </c>
      <c r="H10" s="397">
        <f t="shared" si="0"/>
        <v>29451148</v>
      </c>
    </row>
    <row r="11" spans="1:8">
      <c r="A11" s="399" t="s">
        <v>428</v>
      </c>
      <c r="B11" s="400"/>
      <c r="C11" s="401">
        <f>SUM(C12:C19)</f>
        <v>0</v>
      </c>
      <c r="D11" s="401">
        <f>SUM(D12:D19)</f>
        <v>0</v>
      </c>
      <c r="E11" s="401">
        <f t="shared" ref="E11:H11" si="1">SUM(E12:E19)</f>
        <v>0</v>
      </c>
      <c r="F11" s="401">
        <f t="shared" si="1"/>
        <v>0</v>
      </c>
      <c r="G11" s="401">
        <f t="shared" si="1"/>
        <v>0</v>
      </c>
      <c r="H11" s="401">
        <f t="shared" si="1"/>
        <v>0</v>
      </c>
    </row>
    <row r="12" spans="1:8">
      <c r="A12" s="402"/>
      <c r="B12" s="403" t="s">
        <v>429</v>
      </c>
      <c r="C12" s="404">
        <v>0</v>
      </c>
      <c r="D12" s="404">
        <v>0</v>
      </c>
      <c r="E12" s="404">
        <f>C12+D12</f>
        <v>0</v>
      </c>
      <c r="F12" s="404">
        <v>0</v>
      </c>
      <c r="G12" s="404">
        <v>0</v>
      </c>
      <c r="H12" s="404">
        <f>E12-F12</f>
        <v>0</v>
      </c>
    </row>
    <row r="13" spans="1:8">
      <c r="A13" s="402"/>
      <c r="B13" s="403" t="s">
        <v>430</v>
      </c>
      <c r="C13" s="404">
        <v>0</v>
      </c>
      <c r="D13" s="404">
        <v>0</v>
      </c>
      <c r="E13" s="404">
        <f t="shared" ref="E13:E19" si="2">C13+D13</f>
        <v>0</v>
      </c>
      <c r="F13" s="404">
        <v>0</v>
      </c>
      <c r="G13" s="404">
        <v>0</v>
      </c>
      <c r="H13" s="404">
        <f t="shared" ref="H13:H19" si="3">E13-F13</f>
        <v>0</v>
      </c>
    </row>
    <row r="14" spans="1:8" ht="45">
      <c r="A14" s="402"/>
      <c r="B14" s="403" t="s">
        <v>431</v>
      </c>
      <c r="C14" s="404">
        <v>0</v>
      </c>
      <c r="D14" s="404">
        <v>0</v>
      </c>
      <c r="E14" s="404">
        <f t="shared" si="2"/>
        <v>0</v>
      </c>
      <c r="F14" s="404">
        <v>0</v>
      </c>
      <c r="G14" s="404">
        <v>0</v>
      </c>
      <c r="H14" s="404">
        <f t="shared" si="3"/>
        <v>0</v>
      </c>
    </row>
    <row r="15" spans="1:8" ht="22.5">
      <c r="A15" s="402"/>
      <c r="B15" s="403" t="s">
        <v>432</v>
      </c>
      <c r="C15" s="404">
        <v>0</v>
      </c>
      <c r="D15" s="404">
        <v>0</v>
      </c>
      <c r="E15" s="404">
        <f t="shared" si="2"/>
        <v>0</v>
      </c>
      <c r="F15" s="404">
        <v>0</v>
      </c>
      <c r="G15" s="404">
        <v>0</v>
      </c>
      <c r="H15" s="404">
        <f t="shared" si="3"/>
        <v>0</v>
      </c>
    </row>
    <row r="16" spans="1:8" ht="33.75">
      <c r="A16" s="402"/>
      <c r="B16" s="403" t="s">
        <v>433</v>
      </c>
      <c r="C16" s="404">
        <v>0</v>
      </c>
      <c r="D16" s="404">
        <v>0</v>
      </c>
      <c r="E16" s="404">
        <f t="shared" si="2"/>
        <v>0</v>
      </c>
      <c r="F16" s="404">
        <v>0</v>
      </c>
      <c r="G16" s="404">
        <v>0</v>
      </c>
      <c r="H16" s="404">
        <f t="shared" si="3"/>
        <v>0</v>
      </c>
    </row>
    <row r="17" spans="1:8" ht="22.5">
      <c r="A17" s="402"/>
      <c r="B17" s="403" t="s">
        <v>434</v>
      </c>
      <c r="C17" s="404">
        <v>0</v>
      </c>
      <c r="D17" s="404">
        <v>0</v>
      </c>
      <c r="E17" s="404">
        <f t="shared" si="2"/>
        <v>0</v>
      </c>
      <c r="F17" s="404">
        <v>0</v>
      </c>
      <c r="G17" s="404">
        <v>0</v>
      </c>
      <c r="H17" s="404">
        <f t="shared" si="3"/>
        <v>0</v>
      </c>
    </row>
    <row r="18" spans="1:8" ht="56.25">
      <c r="A18" s="402"/>
      <c r="B18" s="403" t="s">
        <v>435</v>
      </c>
      <c r="C18" s="404">
        <v>0</v>
      </c>
      <c r="D18" s="404">
        <v>0</v>
      </c>
      <c r="E18" s="404">
        <f t="shared" si="2"/>
        <v>0</v>
      </c>
      <c r="F18" s="404">
        <v>0</v>
      </c>
      <c r="G18" s="404">
        <v>0</v>
      </c>
      <c r="H18" s="404">
        <f t="shared" si="3"/>
        <v>0</v>
      </c>
    </row>
    <row r="19" spans="1:8" ht="33.75">
      <c r="A19" s="402"/>
      <c r="B19" s="403" t="s">
        <v>436</v>
      </c>
      <c r="C19" s="404">
        <v>0</v>
      </c>
      <c r="D19" s="404">
        <v>0</v>
      </c>
      <c r="E19" s="404">
        <f t="shared" si="2"/>
        <v>0</v>
      </c>
      <c r="F19" s="404">
        <v>0</v>
      </c>
      <c r="G19" s="404">
        <v>0</v>
      </c>
      <c r="H19" s="404">
        <f t="shared" si="3"/>
        <v>0</v>
      </c>
    </row>
    <row r="20" spans="1:8">
      <c r="A20" s="399" t="s">
        <v>437</v>
      </c>
      <c r="B20" s="400"/>
      <c r="C20" s="401">
        <f>SUM(C21:C27)</f>
        <v>83679036</v>
      </c>
      <c r="D20" s="405">
        <f t="shared" ref="D20:H20" si="4">SUM(D21:D27)</f>
        <v>-1878635</v>
      </c>
      <c r="E20" s="401">
        <f t="shared" si="4"/>
        <v>81800400</v>
      </c>
      <c r="F20" s="401">
        <f t="shared" si="4"/>
        <v>52349252</v>
      </c>
      <c r="G20" s="401">
        <f t="shared" si="4"/>
        <v>47792552</v>
      </c>
      <c r="H20" s="401">
        <f t="shared" si="4"/>
        <v>29451148</v>
      </c>
    </row>
    <row r="21" spans="1:8" ht="22.5">
      <c r="A21" s="402"/>
      <c r="B21" s="403" t="s">
        <v>438</v>
      </c>
      <c r="C21" s="406">
        <v>0</v>
      </c>
      <c r="D21" s="406">
        <v>0</v>
      </c>
      <c r="E21" s="406">
        <f>C21+D21</f>
        <v>0</v>
      </c>
      <c r="F21" s="406">
        <v>0</v>
      </c>
      <c r="G21" s="406">
        <v>0</v>
      </c>
      <c r="H21" s="406">
        <f>E21-F21</f>
        <v>0</v>
      </c>
    </row>
    <row r="22" spans="1:8" ht="33.75">
      <c r="A22" s="402"/>
      <c r="B22" s="403" t="s">
        <v>439</v>
      </c>
      <c r="C22" s="406">
        <v>0</v>
      </c>
      <c r="D22" s="406">
        <v>0</v>
      </c>
      <c r="E22" s="406">
        <f t="shared" ref="E22:E27" si="5">C22+D22</f>
        <v>0</v>
      </c>
      <c r="F22" s="406">
        <v>0</v>
      </c>
      <c r="G22" s="406">
        <v>0</v>
      </c>
      <c r="H22" s="406">
        <f t="shared" ref="H22:H27" si="6">E22-F22</f>
        <v>0</v>
      </c>
    </row>
    <row r="23" spans="1:8">
      <c r="A23" s="402"/>
      <c r="B23" s="403" t="s">
        <v>440</v>
      </c>
      <c r="C23" s="406">
        <v>0</v>
      </c>
      <c r="D23" s="406">
        <v>0</v>
      </c>
      <c r="E23" s="406">
        <f t="shared" si="5"/>
        <v>0</v>
      </c>
      <c r="F23" s="406">
        <v>0</v>
      </c>
      <c r="G23" s="406">
        <v>0</v>
      </c>
      <c r="H23" s="406">
        <f t="shared" si="6"/>
        <v>0</v>
      </c>
    </row>
    <row r="24" spans="1:8" ht="56.25">
      <c r="A24" s="402"/>
      <c r="B24" s="403" t="s">
        <v>441</v>
      </c>
      <c r="C24" s="406">
        <v>83679036</v>
      </c>
      <c r="D24" s="407">
        <v>-1878635</v>
      </c>
      <c r="E24" s="406">
        <v>81800400</v>
      </c>
      <c r="F24" s="406">
        <v>52349252</v>
      </c>
      <c r="G24" s="406">
        <v>47792552</v>
      </c>
      <c r="H24" s="406">
        <f t="shared" si="6"/>
        <v>29451148</v>
      </c>
    </row>
    <row r="25" spans="1:8">
      <c r="A25" s="402"/>
      <c r="B25" s="403" t="s">
        <v>442</v>
      </c>
      <c r="C25" s="406">
        <v>0</v>
      </c>
      <c r="D25" s="406">
        <v>0</v>
      </c>
      <c r="E25" s="406">
        <f t="shared" si="5"/>
        <v>0</v>
      </c>
      <c r="F25" s="406">
        <v>0</v>
      </c>
      <c r="G25" s="406">
        <v>0</v>
      </c>
      <c r="H25" s="406">
        <f t="shared" si="6"/>
        <v>0</v>
      </c>
    </row>
    <row r="26" spans="1:8" ht="22.5">
      <c r="A26" s="402"/>
      <c r="B26" s="403" t="s">
        <v>443</v>
      </c>
      <c r="C26" s="406">
        <v>0</v>
      </c>
      <c r="D26" s="406">
        <v>0</v>
      </c>
      <c r="E26" s="406">
        <f t="shared" si="5"/>
        <v>0</v>
      </c>
      <c r="F26" s="406">
        <v>0</v>
      </c>
      <c r="G26" s="406">
        <v>0</v>
      </c>
      <c r="H26" s="406">
        <f t="shared" si="6"/>
        <v>0</v>
      </c>
    </row>
    <row r="27" spans="1:8" ht="33.75">
      <c r="A27" s="402"/>
      <c r="B27" s="403" t="s">
        <v>444</v>
      </c>
      <c r="C27" s="406">
        <v>0</v>
      </c>
      <c r="D27" s="406">
        <v>0</v>
      </c>
      <c r="E27" s="406">
        <f t="shared" si="5"/>
        <v>0</v>
      </c>
      <c r="F27" s="406">
        <v>0</v>
      </c>
      <c r="G27" s="406">
        <v>0</v>
      </c>
      <c r="H27" s="406">
        <f t="shared" si="6"/>
        <v>0</v>
      </c>
    </row>
    <row r="28" spans="1:8">
      <c r="A28" s="399" t="s">
        <v>445</v>
      </c>
      <c r="B28" s="400"/>
      <c r="C28" s="397">
        <f>SUM(C29:C37)</f>
        <v>0</v>
      </c>
      <c r="D28" s="397">
        <f t="shared" ref="D28:H28" si="7">SUM(D29:D37)</f>
        <v>0</v>
      </c>
      <c r="E28" s="397">
        <f t="shared" si="7"/>
        <v>0</v>
      </c>
      <c r="F28" s="397">
        <f t="shared" si="7"/>
        <v>0</v>
      </c>
      <c r="G28" s="397">
        <f t="shared" si="7"/>
        <v>0</v>
      </c>
      <c r="H28" s="397">
        <f t="shared" si="7"/>
        <v>0</v>
      </c>
    </row>
    <row r="29" spans="1:8" ht="56.25">
      <c r="A29" s="402"/>
      <c r="B29" s="403" t="s">
        <v>446</v>
      </c>
      <c r="C29" s="406">
        <v>0</v>
      </c>
      <c r="D29" s="406">
        <v>0</v>
      </c>
      <c r="E29" s="406">
        <f>C29+D29</f>
        <v>0</v>
      </c>
      <c r="F29" s="406">
        <v>0</v>
      </c>
      <c r="G29" s="406">
        <v>0</v>
      </c>
      <c r="H29" s="406">
        <f>E29-F29</f>
        <v>0</v>
      </c>
    </row>
    <row r="30" spans="1:8" ht="45">
      <c r="A30" s="402"/>
      <c r="B30" s="403" t="s">
        <v>447</v>
      </c>
      <c r="C30" s="406">
        <v>0</v>
      </c>
      <c r="D30" s="406">
        <v>0</v>
      </c>
      <c r="E30" s="406">
        <f t="shared" ref="E30:E37" si="8">C30+D30</f>
        <v>0</v>
      </c>
      <c r="F30" s="406">
        <v>0</v>
      </c>
      <c r="G30" s="406">
        <v>0</v>
      </c>
      <c r="H30" s="406">
        <f t="shared" ref="H30:H37" si="9">E30-F30</f>
        <v>0</v>
      </c>
    </row>
    <row r="31" spans="1:8" ht="33.75">
      <c r="A31" s="402"/>
      <c r="B31" s="403" t="s">
        <v>448</v>
      </c>
      <c r="C31" s="406">
        <v>0</v>
      </c>
      <c r="D31" s="406">
        <v>0</v>
      </c>
      <c r="E31" s="406">
        <f t="shared" si="8"/>
        <v>0</v>
      </c>
      <c r="F31" s="406">
        <v>0</v>
      </c>
      <c r="G31" s="406">
        <v>0</v>
      </c>
      <c r="H31" s="406">
        <f t="shared" si="9"/>
        <v>0</v>
      </c>
    </row>
    <row r="32" spans="1:8" ht="33.75">
      <c r="A32" s="402"/>
      <c r="B32" s="403" t="s">
        <v>449</v>
      </c>
      <c r="C32" s="406">
        <v>0</v>
      </c>
      <c r="D32" s="406">
        <v>0</v>
      </c>
      <c r="E32" s="406">
        <f t="shared" si="8"/>
        <v>0</v>
      </c>
      <c r="F32" s="406">
        <v>0</v>
      </c>
      <c r="G32" s="406">
        <v>0</v>
      </c>
      <c r="H32" s="406">
        <f t="shared" si="9"/>
        <v>0</v>
      </c>
    </row>
    <row r="33" spans="1:8">
      <c r="A33" s="402"/>
      <c r="B33" s="403" t="s">
        <v>450</v>
      </c>
      <c r="C33" s="406">
        <v>0</v>
      </c>
      <c r="D33" s="406">
        <v>0</v>
      </c>
      <c r="E33" s="406">
        <f t="shared" si="8"/>
        <v>0</v>
      </c>
      <c r="F33" s="406">
        <v>0</v>
      </c>
      <c r="G33" s="406">
        <v>0</v>
      </c>
      <c r="H33" s="406">
        <f t="shared" si="9"/>
        <v>0</v>
      </c>
    </row>
    <row r="34" spans="1:8" ht="33.75">
      <c r="A34" s="402"/>
      <c r="B34" s="403" t="s">
        <v>451</v>
      </c>
      <c r="C34" s="406">
        <v>0</v>
      </c>
      <c r="D34" s="406">
        <v>0</v>
      </c>
      <c r="E34" s="406">
        <f t="shared" si="8"/>
        <v>0</v>
      </c>
      <c r="F34" s="406">
        <v>0</v>
      </c>
      <c r="G34" s="406">
        <v>0</v>
      </c>
      <c r="H34" s="406">
        <f t="shared" si="9"/>
        <v>0</v>
      </c>
    </row>
    <row r="35" spans="1:8">
      <c r="A35" s="402"/>
      <c r="B35" s="403" t="s">
        <v>452</v>
      </c>
      <c r="C35" s="406">
        <v>0</v>
      </c>
      <c r="D35" s="406">
        <v>0</v>
      </c>
      <c r="E35" s="406">
        <f t="shared" si="8"/>
        <v>0</v>
      </c>
      <c r="F35" s="406">
        <v>0</v>
      </c>
      <c r="G35" s="406">
        <v>0</v>
      </c>
      <c r="H35" s="406">
        <f t="shared" si="9"/>
        <v>0</v>
      </c>
    </row>
    <row r="36" spans="1:8" ht="33.75">
      <c r="A36" s="402"/>
      <c r="B36" s="403" t="s">
        <v>453</v>
      </c>
      <c r="C36" s="406">
        <v>0</v>
      </c>
      <c r="D36" s="406">
        <v>0</v>
      </c>
      <c r="E36" s="406">
        <f t="shared" si="8"/>
        <v>0</v>
      </c>
      <c r="F36" s="406">
        <v>0</v>
      </c>
      <c r="G36" s="406">
        <v>0</v>
      </c>
      <c r="H36" s="406">
        <f t="shared" si="9"/>
        <v>0</v>
      </c>
    </row>
    <row r="37" spans="1:8" ht="45">
      <c r="A37" s="402"/>
      <c r="B37" s="403" t="s">
        <v>454</v>
      </c>
      <c r="C37" s="406">
        <v>0</v>
      </c>
      <c r="D37" s="406">
        <v>0</v>
      </c>
      <c r="E37" s="406">
        <f t="shared" si="8"/>
        <v>0</v>
      </c>
      <c r="F37" s="406">
        <v>0</v>
      </c>
      <c r="G37" s="406">
        <v>0</v>
      </c>
      <c r="H37" s="406">
        <f t="shared" si="9"/>
        <v>0</v>
      </c>
    </row>
    <row r="38" spans="1:8">
      <c r="A38" s="399" t="s">
        <v>455</v>
      </c>
      <c r="B38" s="400"/>
      <c r="C38" s="397">
        <f>SUM(C39:C42)</f>
        <v>0</v>
      </c>
      <c r="D38" s="397">
        <f t="shared" ref="D38:H38" si="10">SUM(D39:D42)</f>
        <v>0</v>
      </c>
      <c r="E38" s="397">
        <f t="shared" si="10"/>
        <v>0</v>
      </c>
      <c r="F38" s="397">
        <f t="shared" si="10"/>
        <v>0</v>
      </c>
      <c r="G38" s="397">
        <f t="shared" si="10"/>
        <v>0</v>
      </c>
      <c r="H38" s="397">
        <f t="shared" si="10"/>
        <v>0</v>
      </c>
    </row>
    <row r="39" spans="1:8" ht="67.5">
      <c r="A39" s="402"/>
      <c r="B39" s="403" t="s">
        <v>456</v>
      </c>
      <c r="C39" s="406">
        <v>0</v>
      </c>
      <c r="D39" s="406">
        <v>0</v>
      </c>
      <c r="E39" s="406">
        <f>C39+D39</f>
        <v>0</v>
      </c>
      <c r="F39" s="406">
        <v>0</v>
      </c>
      <c r="G39" s="406">
        <v>0</v>
      </c>
      <c r="H39" s="406">
        <f>E39-F39</f>
        <v>0</v>
      </c>
    </row>
    <row r="40" spans="1:8" ht="123.75">
      <c r="A40" s="402"/>
      <c r="B40" s="403" t="s">
        <v>457</v>
      </c>
      <c r="C40" s="406">
        <v>0</v>
      </c>
      <c r="D40" s="406">
        <v>0</v>
      </c>
      <c r="E40" s="406">
        <f t="shared" ref="E40:E42" si="11">C40+D40</f>
        <v>0</v>
      </c>
      <c r="F40" s="406">
        <v>0</v>
      </c>
      <c r="G40" s="406">
        <v>0</v>
      </c>
      <c r="H40" s="406">
        <f t="shared" ref="H40:H42" si="12">E40-F40</f>
        <v>0</v>
      </c>
    </row>
    <row r="41" spans="1:8" ht="45">
      <c r="A41" s="402"/>
      <c r="B41" s="403" t="s">
        <v>458</v>
      </c>
      <c r="C41" s="406">
        <v>0</v>
      </c>
      <c r="D41" s="406">
        <v>0</v>
      </c>
      <c r="E41" s="406">
        <f t="shared" si="11"/>
        <v>0</v>
      </c>
      <c r="F41" s="406">
        <v>0</v>
      </c>
      <c r="G41" s="406">
        <v>0</v>
      </c>
      <c r="H41" s="406">
        <f t="shared" si="12"/>
        <v>0</v>
      </c>
    </row>
    <row r="42" spans="1:8" ht="45">
      <c r="A42" s="402"/>
      <c r="B42" s="403" t="s">
        <v>459</v>
      </c>
      <c r="C42" s="406">
        <v>0</v>
      </c>
      <c r="D42" s="406">
        <v>0</v>
      </c>
      <c r="E42" s="406">
        <f t="shared" si="11"/>
        <v>0</v>
      </c>
      <c r="F42" s="406">
        <v>0</v>
      </c>
      <c r="G42" s="406">
        <v>0</v>
      </c>
      <c r="H42" s="406">
        <f t="shared" si="12"/>
        <v>0</v>
      </c>
    </row>
    <row r="43" spans="1:8">
      <c r="A43" s="402"/>
      <c r="B43" s="403"/>
      <c r="C43" s="406"/>
      <c r="D43" s="406"/>
      <c r="E43" s="406"/>
      <c r="F43" s="406"/>
      <c r="G43" s="406"/>
      <c r="H43" s="406"/>
    </row>
    <row r="44" spans="1:8" ht="45">
      <c r="A44" s="408"/>
      <c r="B44" s="409" t="s">
        <v>460</v>
      </c>
      <c r="C44" s="410">
        <f>C10</f>
        <v>83679036</v>
      </c>
      <c r="D44" s="411">
        <f t="shared" ref="D44:H44" si="13">D10</f>
        <v>-1878635</v>
      </c>
      <c r="E44" s="410">
        <f t="shared" si="13"/>
        <v>81800400</v>
      </c>
      <c r="F44" s="410">
        <f t="shared" si="13"/>
        <v>52349252</v>
      </c>
      <c r="G44" s="410">
        <f t="shared" si="13"/>
        <v>47792552</v>
      </c>
      <c r="H44" s="410">
        <f t="shared" si="13"/>
        <v>29451148</v>
      </c>
    </row>
    <row r="45" spans="1:8">
      <c r="A45" s="412"/>
      <c r="B45" s="388"/>
      <c r="C45" s="413"/>
      <c r="D45" s="413"/>
      <c r="E45" s="413"/>
      <c r="F45" s="413"/>
      <c r="G45" s="413"/>
      <c r="H45" s="413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N26" sqref="N26"/>
    </sheetView>
  </sheetViews>
  <sheetFormatPr baseColWidth="10" defaultRowHeight="15"/>
  <sheetData>
    <row r="1" spans="1:8">
      <c r="A1" s="363" t="s">
        <v>141</v>
      </c>
      <c r="B1" s="363"/>
      <c r="C1" s="363"/>
      <c r="D1" s="363"/>
      <c r="E1" s="363"/>
      <c r="F1" s="363"/>
      <c r="G1" s="363"/>
      <c r="H1" s="363"/>
    </row>
    <row r="2" spans="1:8">
      <c r="A2" s="363" t="s">
        <v>144</v>
      </c>
      <c r="B2" s="363"/>
      <c r="C2" s="363"/>
      <c r="D2" s="363"/>
      <c r="E2" s="363"/>
      <c r="F2" s="363"/>
      <c r="G2" s="363"/>
      <c r="H2" s="363"/>
    </row>
    <row r="3" spans="1:8">
      <c r="A3" s="363" t="s">
        <v>382</v>
      </c>
      <c r="B3" s="363"/>
      <c r="C3" s="363"/>
      <c r="D3" s="363"/>
      <c r="E3" s="363"/>
      <c r="F3" s="363"/>
      <c r="G3" s="363"/>
      <c r="H3" s="363"/>
    </row>
    <row r="4" spans="1:8">
      <c r="A4" s="363" t="s">
        <v>427</v>
      </c>
      <c r="B4" s="363"/>
      <c r="C4" s="363"/>
      <c r="D4" s="363"/>
      <c r="E4" s="363"/>
      <c r="F4" s="363"/>
      <c r="G4" s="363"/>
      <c r="H4" s="363"/>
    </row>
    <row r="5" spans="1:8">
      <c r="A5" s="364" t="s">
        <v>174</v>
      </c>
      <c r="B5" s="364"/>
      <c r="C5" s="364"/>
      <c r="D5" s="364"/>
      <c r="E5" s="364"/>
      <c r="F5" s="364"/>
      <c r="G5" s="364"/>
      <c r="H5" s="364"/>
    </row>
    <row r="6" spans="1:8">
      <c r="A6" s="365" t="s">
        <v>330</v>
      </c>
      <c r="B6" s="365"/>
      <c r="C6" s="365"/>
      <c r="D6" s="365"/>
      <c r="E6" s="365"/>
      <c r="F6" s="365"/>
      <c r="G6" s="365"/>
      <c r="H6" s="365"/>
    </row>
    <row r="7" spans="1:8">
      <c r="A7" s="390" t="s">
        <v>226</v>
      </c>
      <c r="B7" s="390"/>
      <c r="C7" s="391" t="s">
        <v>331</v>
      </c>
      <c r="D7" s="391"/>
      <c r="E7" s="391"/>
      <c r="F7" s="391"/>
      <c r="G7" s="391"/>
      <c r="H7" s="391" t="s">
        <v>332</v>
      </c>
    </row>
    <row r="8" spans="1:8" ht="45">
      <c r="A8" s="392"/>
      <c r="B8" s="392"/>
      <c r="C8" s="393" t="s">
        <v>227</v>
      </c>
      <c r="D8" s="393" t="s">
        <v>333</v>
      </c>
      <c r="E8" s="393" t="s">
        <v>258</v>
      </c>
      <c r="F8" s="393" t="s">
        <v>211</v>
      </c>
      <c r="G8" s="393" t="s">
        <v>228</v>
      </c>
      <c r="H8" s="394"/>
    </row>
    <row r="9" spans="1:8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>
      <c r="A10" s="395" t="s">
        <v>383</v>
      </c>
      <c r="B10" s="396"/>
      <c r="C10" s="397">
        <f>+C11+C20+C28+C38</f>
        <v>0</v>
      </c>
      <c r="D10" s="397">
        <f t="shared" ref="D10:H10" si="0">+D11+D20+D28+D38</f>
        <v>110000</v>
      </c>
      <c r="E10" s="397">
        <f t="shared" si="0"/>
        <v>110000</v>
      </c>
      <c r="F10" s="397">
        <f t="shared" si="0"/>
        <v>110000</v>
      </c>
      <c r="G10" s="397">
        <f t="shared" si="0"/>
        <v>110000</v>
      </c>
      <c r="H10" s="397">
        <f t="shared" si="0"/>
        <v>0</v>
      </c>
    </row>
    <row r="11" spans="1:8">
      <c r="A11" s="399" t="s">
        <v>428</v>
      </c>
      <c r="B11" s="400"/>
      <c r="C11" s="397">
        <f>SUM(C12:C19)</f>
        <v>0</v>
      </c>
      <c r="D11" s="397">
        <f t="shared" ref="D11:H11" si="1">SUM(D12:D19)</f>
        <v>0</v>
      </c>
      <c r="E11" s="397">
        <f t="shared" si="1"/>
        <v>0</v>
      </c>
      <c r="F11" s="397">
        <f t="shared" si="1"/>
        <v>0</v>
      </c>
      <c r="G11" s="397">
        <f t="shared" si="1"/>
        <v>0</v>
      </c>
      <c r="H11" s="397">
        <f t="shared" si="1"/>
        <v>0</v>
      </c>
    </row>
    <row r="12" spans="1:8">
      <c r="A12" s="402"/>
      <c r="B12" s="403" t="s">
        <v>429</v>
      </c>
      <c r="C12" s="406">
        <v>0</v>
      </c>
      <c r="D12" s="406">
        <v>0</v>
      </c>
      <c r="E12" s="406">
        <f>C12+D12</f>
        <v>0</v>
      </c>
      <c r="F12" s="406">
        <v>0</v>
      </c>
      <c r="G12" s="406">
        <v>0</v>
      </c>
      <c r="H12" s="406">
        <f>E12-F12</f>
        <v>0</v>
      </c>
    </row>
    <row r="13" spans="1:8">
      <c r="A13" s="402"/>
      <c r="B13" s="403" t="s">
        <v>430</v>
      </c>
      <c r="C13" s="406">
        <v>0</v>
      </c>
      <c r="D13" s="406">
        <v>0</v>
      </c>
      <c r="E13" s="406">
        <f t="shared" ref="E13:E19" si="2">C13+D13</f>
        <v>0</v>
      </c>
      <c r="F13" s="406">
        <v>0</v>
      </c>
      <c r="G13" s="406">
        <v>0</v>
      </c>
      <c r="H13" s="406">
        <f t="shared" ref="H13:H19" si="3">E13-F13</f>
        <v>0</v>
      </c>
    </row>
    <row r="14" spans="1:8" ht="45">
      <c r="A14" s="402"/>
      <c r="B14" s="403" t="s">
        <v>431</v>
      </c>
      <c r="C14" s="406">
        <v>0</v>
      </c>
      <c r="D14" s="406">
        <v>0</v>
      </c>
      <c r="E14" s="406">
        <f t="shared" si="2"/>
        <v>0</v>
      </c>
      <c r="F14" s="406">
        <v>0</v>
      </c>
      <c r="G14" s="406">
        <v>0</v>
      </c>
      <c r="H14" s="406">
        <f t="shared" si="3"/>
        <v>0</v>
      </c>
    </row>
    <row r="15" spans="1:8" ht="22.5">
      <c r="A15" s="402"/>
      <c r="B15" s="403" t="s">
        <v>432</v>
      </c>
      <c r="C15" s="406">
        <v>0</v>
      </c>
      <c r="D15" s="406">
        <v>0</v>
      </c>
      <c r="E15" s="406">
        <f t="shared" si="2"/>
        <v>0</v>
      </c>
      <c r="F15" s="406">
        <v>0</v>
      </c>
      <c r="G15" s="406">
        <v>0</v>
      </c>
      <c r="H15" s="406">
        <f t="shared" si="3"/>
        <v>0</v>
      </c>
    </row>
    <row r="16" spans="1:8" ht="33.75">
      <c r="A16" s="402"/>
      <c r="B16" s="403" t="s">
        <v>433</v>
      </c>
      <c r="C16" s="406">
        <v>0</v>
      </c>
      <c r="D16" s="406">
        <v>0</v>
      </c>
      <c r="E16" s="406">
        <f t="shared" si="2"/>
        <v>0</v>
      </c>
      <c r="F16" s="406">
        <v>0</v>
      </c>
      <c r="G16" s="406">
        <v>0</v>
      </c>
      <c r="H16" s="406">
        <f t="shared" si="3"/>
        <v>0</v>
      </c>
    </row>
    <row r="17" spans="1:8" ht="22.5">
      <c r="A17" s="402"/>
      <c r="B17" s="403" t="s">
        <v>434</v>
      </c>
      <c r="C17" s="406">
        <v>0</v>
      </c>
      <c r="D17" s="406">
        <v>0</v>
      </c>
      <c r="E17" s="406">
        <f t="shared" si="2"/>
        <v>0</v>
      </c>
      <c r="F17" s="406">
        <v>0</v>
      </c>
      <c r="G17" s="406">
        <v>0</v>
      </c>
      <c r="H17" s="406">
        <f t="shared" si="3"/>
        <v>0</v>
      </c>
    </row>
    <row r="18" spans="1:8" ht="56.25">
      <c r="A18" s="402"/>
      <c r="B18" s="403" t="s">
        <v>435</v>
      </c>
      <c r="C18" s="406">
        <v>0</v>
      </c>
      <c r="D18" s="406">
        <v>0</v>
      </c>
      <c r="E18" s="406">
        <f t="shared" si="2"/>
        <v>0</v>
      </c>
      <c r="F18" s="406">
        <v>0</v>
      </c>
      <c r="G18" s="406">
        <v>0</v>
      </c>
      <c r="H18" s="406">
        <f t="shared" si="3"/>
        <v>0</v>
      </c>
    </row>
    <row r="19" spans="1:8" ht="33.75">
      <c r="A19" s="402"/>
      <c r="B19" s="403" t="s">
        <v>436</v>
      </c>
      <c r="C19" s="406">
        <v>0</v>
      </c>
      <c r="D19" s="406">
        <v>0</v>
      </c>
      <c r="E19" s="406">
        <f t="shared" si="2"/>
        <v>0</v>
      </c>
      <c r="F19" s="406">
        <v>0</v>
      </c>
      <c r="G19" s="406">
        <v>0</v>
      </c>
      <c r="H19" s="406">
        <f t="shared" si="3"/>
        <v>0</v>
      </c>
    </row>
    <row r="20" spans="1:8">
      <c r="A20" s="399" t="s">
        <v>437</v>
      </c>
      <c r="B20" s="400"/>
      <c r="C20" s="397">
        <f>SUM(C21:C27)</f>
        <v>0</v>
      </c>
      <c r="D20" s="397">
        <f t="shared" ref="D20:H20" si="4">SUM(D21:D27)</f>
        <v>110000</v>
      </c>
      <c r="E20" s="397">
        <f t="shared" si="4"/>
        <v>110000</v>
      </c>
      <c r="F20" s="397">
        <f t="shared" si="4"/>
        <v>110000</v>
      </c>
      <c r="G20" s="397">
        <f t="shared" si="4"/>
        <v>110000</v>
      </c>
      <c r="H20" s="397">
        <f t="shared" si="4"/>
        <v>0</v>
      </c>
    </row>
    <row r="21" spans="1:8" ht="22.5">
      <c r="A21" s="402"/>
      <c r="B21" s="403" t="s">
        <v>438</v>
      </c>
      <c r="C21" s="406">
        <v>0</v>
      </c>
      <c r="D21" s="406">
        <v>0</v>
      </c>
      <c r="E21" s="406">
        <f>C21+D21</f>
        <v>0</v>
      </c>
      <c r="F21" s="406">
        <v>0</v>
      </c>
      <c r="G21" s="406">
        <v>0</v>
      </c>
      <c r="H21" s="406">
        <f>E21-F21</f>
        <v>0</v>
      </c>
    </row>
    <row r="22" spans="1:8" ht="33.75">
      <c r="A22" s="402"/>
      <c r="B22" s="403" t="s">
        <v>439</v>
      </c>
      <c r="C22" s="406">
        <v>0</v>
      </c>
      <c r="D22" s="406">
        <v>0</v>
      </c>
      <c r="E22" s="406">
        <f t="shared" ref="E22:E27" si="5">C22+D22</f>
        <v>0</v>
      </c>
      <c r="F22" s="406">
        <v>0</v>
      </c>
      <c r="G22" s="406">
        <v>0</v>
      </c>
      <c r="H22" s="406">
        <f t="shared" ref="H22:H27" si="6">E22-F22</f>
        <v>0</v>
      </c>
    </row>
    <row r="23" spans="1:8">
      <c r="A23" s="402"/>
      <c r="B23" s="403" t="s">
        <v>440</v>
      </c>
      <c r="C23" s="406">
        <v>0</v>
      </c>
      <c r="D23" s="406">
        <v>0</v>
      </c>
      <c r="E23" s="406">
        <f t="shared" si="5"/>
        <v>0</v>
      </c>
      <c r="F23" s="406">
        <v>0</v>
      </c>
      <c r="G23" s="406">
        <v>0</v>
      </c>
      <c r="H23" s="406">
        <f t="shared" si="6"/>
        <v>0</v>
      </c>
    </row>
    <row r="24" spans="1:8" ht="56.25">
      <c r="A24" s="402"/>
      <c r="B24" s="403" t="s">
        <v>441</v>
      </c>
      <c r="C24" s="406">
        <v>0</v>
      </c>
      <c r="D24" s="406">
        <v>110000</v>
      </c>
      <c r="E24" s="406">
        <f t="shared" si="5"/>
        <v>110000</v>
      </c>
      <c r="F24" s="406">
        <v>110000</v>
      </c>
      <c r="G24" s="406">
        <v>110000</v>
      </c>
      <c r="H24" s="406">
        <f t="shared" si="6"/>
        <v>0</v>
      </c>
    </row>
    <row r="25" spans="1:8">
      <c r="A25" s="402"/>
      <c r="B25" s="403" t="s">
        <v>442</v>
      </c>
      <c r="C25" s="406">
        <v>0</v>
      </c>
      <c r="D25" s="406">
        <v>0</v>
      </c>
      <c r="E25" s="406">
        <f t="shared" si="5"/>
        <v>0</v>
      </c>
      <c r="F25" s="406">
        <v>0</v>
      </c>
      <c r="G25" s="406">
        <v>0</v>
      </c>
      <c r="H25" s="406">
        <f t="shared" si="6"/>
        <v>0</v>
      </c>
    </row>
    <row r="26" spans="1:8" ht="22.5">
      <c r="A26" s="402"/>
      <c r="B26" s="403" t="s">
        <v>443</v>
      </c>
      <c r="C26" s="406">
        <v>0</v>
      </c>
      <c r="D26" s="406">
        <v>0</v>
      </c>
      <c r="E26" s="406">
        <f t="shared" si="5"/>
        <v>0</v>
      </c>
      <c r="F26" s="406">
        <v>0</v>
      </c>
      <c r="G26" s="406">
        <v>0</v>
      </c>
      <c r="H26" s="406">
        <f t="shared" si="6"/>
        <v>0</v>
      </c>
    </row>
    <row r="27" spans="1:8" ht="33.75">
      <c r="A27" s="402"/>
      <c r="B27" s="403" t="s">
        <v>444</v>
      </c>
      <c r="C27" s="406">
        <v>0</v>
      </c>
      <c r="D27" s="406">
        <v>0</v>
      </c>
      <c r="E27" s="406">
        <f t="shared" si="5"/>
        <v>0</v>
      </c>
      <c r="F27" s="406">
        <v>0</v>
      </c>
      <c r="G27" s="406">
        <v>0</v>
      </c>
      <c r="H27" s="406">
        <f t="shared" si="6"/>
        <v>0</v>
      </c>
    </row>
    <row r="28" spans="1:8">
      <c r="A28" s="399" t="s">
        <v>445</v>
      </c>
      <c r="B28" s="400"/>
      <c r="C28" s="397">
        <f>SUM(C29:C37)</f>
        <v>0</v>
      </c>
      <c r="D28" s="397">
        <f t="shared" ref="D28:H28" si="7">SUM(D29:D37)</f>
        <v>0</v>
      </c>
      <c r="E28" s="397">
        <f t="shared" si="7"/>
        <v>0</v>
      </c>
      <c r="F28" s="397">
        <f t="shared" si="7"/>
        <v>0</v>
      </c>
      <c r="G28" s="397">
        <f t="shared" si="7"/>
        <v>0</v>
      </c>
      <c r="H28" s="397">
        <f t="shared" si="7"/>
        <v>0</v>
      </c>
    </row>
    <row r="29" spans="1:8" ht="56.25">
      <c r="A29" s="402"/>
      <c r="B29" s="403" t="s">
        <v>446</v>
      </c>
      <c r="C29" s="406">
        <v>0</v>
      </c>
      <c r="D29" s="406">
        <v>0</v>
      </c>
      <c r="E29" s="406">
        <f>C29+D29</f>
        <v>0</v>
      </c>
      <c r="F29" s="406">
        <v>0</v>
      </c>
      <c r="G29" s="406">
        <v>0</v>
      </c>
      <c r="H29" s="406">
        <f>E29-F29</f>
        <v>0</v>
      </c>
    </row>
    <row r="30" spans="1:8" ht="45">
      <c r="A30" s="402"/>
      <c r="B30" s="403" t="s">
        <v>447</v>
      </c>
      <c r="C30" s="406">
        <v>0</v>
      </c>
      <c r="D30" s="406">
        <v>0</v>
      </c>
      <c r="E30" s="406">
        <f t="shared" ref="E30:E37" si="8">C30+D30</f>
        <v>0</v>
      </c>
      <c r="F30" s="406">
        <v>0</v>
      </c>
      <c r="G30" s="406">
        <v>0</v>
      </c>
      <c r="H30" s="406">
        <f t="shared" ref="H30:H37" si="9">E30-F30</f>
        <v>0</v>
      </c>
    </row>
    <row r="31" spans="1:8" ht="33.75">
      <c r="A31" s="402"/>
      <c r="B31" s="403" t="s">
        <v>448</v>
      </c>
      <c r="C31" s="406">
        <v>0</v>
      </c>
      <c r="D31" s="406">
        <v>0</v>
      </c>
      <c r="E31" s="406">
        <f t="shared" si="8"/>
        <v>0</v>
      </c>
      <c r="F31" s="406">
        <v>0</v>
      </c>
      <c r="G31" s="406">
        <v>0</v>
      </c>
      <c r="H31" s="406">
        <f t="shared" si="9"/>
        <v>0</v>
      </c>
    </row>
    <row r="32" spans="1:8" ht="33.75">
      <c r="A32" s="402"/>
      <c r="B32" s="403" t="s">
        <v>449</v>
      </c>
      <c r="C32" s="406">
        <v>0</v>
      </c>
      <c r="D32" s="406">
        <v>0</v>
      </c>
      <c r="E32" s="406">
        <f t="shared" si="8"/>
        <v>0</v>
      </c>
      <c r="F32" s="406">
        <v>0</v>
      </c>
      <c r="G32" s="406">
        <v>0</v>
      </c>
      <c r="H32" s="406">
        <f t="shared" si="9"/>
        <v>0</v>
      </c>
    </row>
    <row r="33" spans="1:8">
      <c r="A33" s="402"/>
      <c r="B33" s="403" t="s">
        <v>450</v>
      </c>
      <c r="C33" s="406">
        <v>0</v>
      </c>
      <c r="D33" s="406">
        <v>0</v>
      </c>
      <c r="E33" s="406">
        <f t="shared" si="8"/>
        <v>0</v>
      </c>
      <c r="F33" s="406">
        <v>0</v>
      </c>
      <c r="G33" s="406">
        <v>0</v>
      </c>
      <c r="H33" s="406">
        <f t="shared" si="9"/>
        <v>0</v>
      </c>
    </row>
    <row r="34" spans="1:8" ht="33.75">
      <c r="A34" s="402"/>
      <c r="B34" s="403" t="s">
        <v>451</v>
      </c>
      <c r="C34" s="406">
        <v>0</v>
      </c>
      <c r="D34" s="406">
        <v>0</v>
      </c>
      <c r="E34" s="406">
        <f t="shared" si="8"/>
        <v>0</v>
      </c>
      <c r="F34" s="406">
        <v>0</v>
      </c>
      <c r="G34" s="406">
        <v>0</v>
      </c>
      <c r="H34" s="406">
        <f t="shared" si="9"/>
        <v>0</v>
      </c>
    </row>
    <row r="35" spans="1:8">
      <c r="A35" s="402"/>
      <c r="B35" s="403" t="s">
        <v>452</v>
      </c>
      <c r="C35" s="406">
        <v>0</v>
      </c>
      <c r="D35" s="406">
        <v>0</v>
      </c>
      <c r="E35" s="406">
        <f t="shared" si="8"/>
        <v>0</v>
      </c>
      <c r="F35" s="406">
        <v>0</v>
      </c>
      <c r="G35" s="406">
        <v>0</v>
      </c>
      <c r="H35" s="406">
        <f t="shared" si="9"/>
        <v>0</v>
      </c>
    </row>
    <row r="36" spans="1:8" ht="33.75">
      <c r="A36" s="402"/>
      <c r="B36" s="403" t="s">
        <v>453</v>
      </c>
      <c r="C36" s="406">
        <v>0</v>
      </c>
      <c r="D36" s="406">
        <v>0</v>
      </c>
      <c r="E36" s="406">
        <f t="shared" si="8"/>
        <v>0</v>
      </c>
      <c r="F36" s="406">
        <v>0</v>
      </c>
      <c r="G36" s="406">
        <v>0</v>
      </c>
      <c r="H36" s="406">
        <f t="shared" si="9"/>
        <v>0</v>
      </c>
    </row>
    <row r="37" spans="1:8" ht="45">
      <c r="A37" s="402"/>
      <c r="B37" s="403" t="s">
        <v>454</v>
      </c>
      <c r="C37" s="406">
        <v>0</v>
      </c>
      <c r="D37" s="406">
        <v>0</v>
      </c>
      <c r="E37" s="406">
        <f t="shared" si="8"/>
        <v>0</v>
      </c>
      <c r="F37" s="406">
        <v>0</v>
      </c>
      <c r="G37" s="406">
        <v>0</v>
      </c>
      <c r="H37" s="406">
        <f t="shared" si="9"/>
        <v>0</v>
      </c>
    </row>
    <row r="38" spans="1:8">
      <c r="A38" s="399" t="s">
        <v>455</v>
      </c>
      <c r="B38" s="400"/>
      <c r="C38" s="397">
        <f>SUM(C39:C42)</f>
        <v>0</v>
      </c>
      <c r="D38" s="397">
        <f t="shared" ref="D38:H38" si="10">SUM(D39:D42)</f>
        <v>0</v>
      </c>
      <c r="E38" s="397">
        <f t="shared" si="10"/>
        <v>0</v>
      </c>
      <c r="F38" s="397">
        <f t="shared" si="10"/>
        <v>0</v>
      </c>
      <c r="G38" s="397">
        <f t="shared" si="10"/>
        <v>0</v>
      </c>
      <c r="H38" s="397">
        <f t="shared" si="10"/>
        <v>0</v>
      </c>
    </row>
    <row r="39" spans="1:8" ht="67.5">
      <c r="A39" s="402"/>
      <c r="B39" s="403" t="s">
        <v>456</v>
      </c>
      <c r="C39" s="406">
        <v>0</v>
      </c>
      <c r="D39" s="406">
        <v>0</v>
      </c>
      <c r="E39" s="406">
        <f>C39+D39</f>
        <v>0</v>
      </c>
      <c r="F39" s="406">
        <v>0</v>
      </c>
      <c r="G39" s="406">
        <v>0</v>
      </c>
      <c r="H39" s="406">
        <f>E39-F39</f>
        <v>0</v>
      </c>
    </row>
    <row r="40" spans="1:8" ht="123.75">
      <c r="A40" s="402"/>
      <c r="B40" s="403" t="s">
        <v>457</v>
      </c>
      <c r="C40" s="406">
        <v>0</v>
      </c>
      <c r="D40" s="406">
        <v>0</v>
      </c>
      <c r="E40" s="406">
        <f t="shared" ref="E40:E42" si="11">C40+D40</f>
        <v>0</v>
      </c>
      <c r="F40" s="406">
        <v>0</v>
      </c>
      <c r="G40" s="406">
        <v>0</v>
      </c>
      <c r="H40" s="406">
        <f t="shared" ref="H40:H42" si="12">E40-F40</f>
        <v>0</v>
      </c>
    </row>
    <row r="41" spans="1:8" ht="45">
      <c r="A41" s="402"/>
      <c r="B41" s="403" t="s">
        <v>458</v>
      </c>
      <c r="C41" s="406">
        <v>0</v>
      </c>
      <c r="D41" s="406">
        <v>0</v>
      </c>
      <c r="E41" s="406">
        <f t="shared" si="11"/>
        <v>0</v>
      </c>
      <c r="F41" s="406">
        <v>0</v>
      </c>
      <c r="G41" s="406">
        <v>0</v>
      </c>
      <c r="H41" s="406">
        <f t="shared" si="12"/>
        <v>0</v>
      </c>
    </row>
    <row r="42" spans="1:8" ht="45">
      <c r="A42" s="402"/>
      <c r="B42" s="403" t="s">
        <v>459</v>
      </c>
      <c r="C42" s="406">
        <v>0</v>
      </c>
      <c r="D42" s="406">
        <v>0</v>
      </c>
      <c r="E42" s="406">
        <f t="shared" si="11"/>
        <v>0</v>
      </c>
      <c r="F42" s="406">
        <v>0</v>
      </c>
      <c r="G42" s="406">
        <v>0</v>
      </c>
      <c r="H42" s="406">
        <f t="shared" si="12"/>
        <v>0</v>
      </c>
    </row>
    <row r="43" spans="1:8">
      <c r="A43" s="402"/>
      <c r="B43" s="403"/>
      <c r="C43" s="406"/>
      <c r="D43" s="406"/>
      <c r="E43" s="406"/>
      <c r="F43" s="406"/>
      <c r="G43" s="406"/>
      <c r="H43" s="406"/>
    </row>
    <row r="44" spans="1:8" ht="45">
      <c r="A44" s="408"/>
      <c r="B44" s="409" t="s">
        <v>461</v>
      </c>
      <c r="C44" s="410">
        <f>C10</f>
        <v>0</v>
      </c>
      <c r="D44" s="410">
        <f t="shared" ref="D44:H44" si="13">D10</f>
        <v>110000</v>
      </c>
      <c r="E44" s="410">
        <f t="shared" si="13"/>
        <v>110000</v>
      </c>
      <c r="F44" s="410">
        <f t="shared" si="13"/>
        <v>110000</v>
      </c>
      <c r="G44" s="410">
        <f t="shared" si="13"/>
        <v>110000</v>
      </c>
      <c r="H44" s="410">
        <f t="shared" si="13"/>
        <v>0</v>
      </c>
    </row>
    <row r="45" spans="1:8" ht="33.75">
      <c r="A45" s="408"/>
      <c r="B45" s="409" t="s">
        <v>462</v>
      </c>
      <c r="C45" s="410">
        <f>'[2]EAPED CF'!C10+'[2]EAPED CF (2)'!C10</f>
        <v>83679036</v>
      </c>
      <c r="D45" s="411">
        <f>'[2]EAPED CF'!D10+'[2]EAPED CF (2)'!D10</f>
        <v>-1768635</v>
      </c>
      <c r="E45" s="410">
        <f>'[2]EAPED CF'!E10+'[2]EAPED CF (2)'!E10</f>
        <v>81910400</v>
      </c>
      <c r="F45" s="410">
        <f>'[2]EAPED CF'!F10+'[2]EAPED CF (2)'!F10</f>
        <v>52459252</v>
      </c>
      <c r="G45" s="410">
        <f>'[2]EAPED CF'!G10+'[2]EAPED CF (2)'!G10</f>
        <v>47902552</v>
      </c>
      <c r="H45" s="410">
        <f>'[2]EAPED CF'!H10+'[2]EAPED CF (2)'!H10</f>
        <v>29451148</v>
      </c>
    </row>
    <row r="46" spans="1:8">
      <c r="A46" s="412"/>
      <c r="B46" s="388"/>
      <c r="C46" s="413"/>
      <c r="D46" s="413"/>
      <c r="E46" s="413"/>
      <c r="F46" s="413"/>
      <c r="G46" s="413"/>
      <c r="H46" s="413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M28" sqref="M28"/>
    </sheetView>
  </sheetViews>
  <sheetFormatPr baseColWidth="10" defaultRowHeight="15"/>
  <sheetData>
    <row r="1" spans="1:8">
      <c r="A1" s="363" t="s">
        <v>141</v>
      </c>
      <c r="B1" s="363"/>
      <c r="C1" s="363"/>
      <c r="D1" s="363"/>
      <c r="E1" s="363"/>
      <c r="F1" s="363"/>
      <c r="G1" s="363"/>
      <c r="H1" s="363"/>
    </row>
    <row r="2" spans="1:8">
      <c r="A2" s="363" t="s">
        <v>144</v>
      </c>
      <c r="B2" s="363"/>
      <c r="C2" s="363"/>
      <c r="D2" s="363"/>
      <c r="E2" s="363"/>
      <c r="F2" s="363"/>
      <c r="G2" s="363"/>
      <c r="H2" s="363"/>
    </row>
    <row r="3" spans="1:8">
      <c r="A3" s="363" t="s">
        <v>382</v>
      </c>
      <c r="B3" s="363"/>
      <c r="C3" s="363"/>
      <c r="D3" s="363"/>
      <c r="E3" s="363"/>
      <c r="F3" s="363"/>
      <c r="G3" s="363"/>
      <c r="H3" s="363"/>
    </row>
    <row r="4" spans="1:8">
      <c r="A4" s="363" t="s">
        <v>463</v>
      </c>
      <c r="B4" s="363"/>
      <c r="C4" s="363"/>
      <c r="D4" s="363"/>
      <c r="E4" s="363"/>
      <c r="F4" s="363"/>
      <c r="G4" s="363"/>
      <c r="H4" s="363"/>
    </row>
    <row r="5" spans="1:8">
      <c r="A5" s="364" t="s">
        <v>174</v>
      </c>
      <c r="B5" s="364"/>
      <c r="C5" s="364"/>
      <c r="D5" s="364"/>
      <c r="E5" s="364"/>
      <c r="F5" s="364"/>
      <c r="G5" s="364"/>
      <c r="H5" s="364"/>
    </row>
    <row r="6" spans="1:8">
      <c r="A6" s="365" t="s">
        <v>330</v>
      </c>
      <c r="B6" s="365"/>
      <c r="C6" s="365"/>
      <c r="D6" s="365"/>
      <c r="E6" s="365"/>
      <c r="F6" s="365"/>
      <c r="G6" s="365"/>
      <c r="H6" s="365"/>
    </row>
    <row r="7" spans="1:8">
      <c r="A7" s="390" t="s">
        <v>226</v>
      </c>
      <c r="B7" s="390"/>
      <c r="C7" s="391" t="s">
        <v>331</v>
      </c>
      <c r="D7" s="391"/>
      <c r="E7" s="391"/>
      <c r="F7" s="391"/>
      <c r="G7" s="391"/>
      <c r="H7" s="391" t="s">
        <v>332</v>
      </c>
    </row>
    <row r="8" spans="1:8" ht="45">
      <c r="A8" s="392"/>
      <c r="B8" s="392"/>
      <c r="C8" s="393" t="s">
        <v>227</v>
      </c>
      <c r="D8" s="393" t="s">
        <v>333</v>
      </c>
      <c r="E8" s="393" t="s">
        <v>258</v>
      </c>
      <c r="F8" s="393" t="s">
        <v>211</v>
      </c>
      <c r="G8" s="393" t="s">
        <v>228</v>
      </c>
      <c r="H8" s="394"/>
    </row>
    <row r="9" spans="1:8">
      <c r="A9" s="392"/>
      <c r="B9" s="392"/>
      <c r="C9" s="393">
        <v>1</v>
      </c>
      <c r="D9" s="393">
        <v>2</v>
      </c>
      <c r="E9" s="393" t="s">
        <v>334</v>
      </c>
      <c r="F9" s="393">
        <v>4</v>
      </c>
      <c r="G9" s="393">
        <v>5</v>
      </c>
      <c r="H9" s="393" t="s">
        <v>335</v>
      </c>
    </row>
    <row r="10" spans="1:8">
      <c r="A10" s="395" t="s">
        <v>417</v>
      </c>
      <c r="B10" s="396"/>
      <c r="C10" s="397">
        <f>C11+C12+C13+C16+C17+C20</f>
        <v>25171000</v>
      </c>
      <c r="D10" s="398">
        <f t="shared" ref="D10:H10" si="0">D11+D12+D13+D16+D17+D20</f>
        <v>-928514</v>
      </c>
      <c r="E10" s="397">
        <f t="shared" si="0"/>
        <v>24242486</v>
      </c>
      <c r="F10" s="397">
        <f t="shared" si="0"/>
        <v>23294980</v>
      </c>
      <c r="G10" s="397">
        <f t="shared" si="0"/>
        <v>22289684</v>
      </c>
      <c r="H10" s="397">
        <f t="shared" si="0"/>
        <v>947506</v>
      </c>
    </row>
    <row r="11" spans="1:8">
      <c r="A11" s="414" t="s">
        <v>464</v>
      </c>
      <c r="B11" s="415"/>
      <c r="C11" s="404">
        <v>25171000</v>
      </c>
      <c r="D11" s="416">
        <v>-928514</v>
      </c>
      <c r="E11" s="404">
        <f>C11+D11</f>
        <v>24242486</v>
      </c>
      <c r="F11" s="404">
        <v>23294980</v>
      </c>
      <c r="G11" s="404">
        <v>22289684</v>
      </c>
      <c r="H11" s="404">
        <f>E11-F11</f>
        <v>947506</v>
      </c>
    </row>
    <row r="12" spans="1:8">
      <c r="A12" s="414" t="s">
        <v>465</v>
      </c>
      <c r="B12" s="415"/>
      <c r="C12" s="404">
        <v>0</v>
      </c>
      <c r="D12" s="404">
        <v>0</v>
      </c>
      <c r="E12" s="404">
        <v>0</v>
      </c>
      <c r="F12" s="404">
        <v>0</v>
      </c>
      <c r="G12" s="404">
        <v>0</v>
      </c>
      <c r="H12" s="404">
        <f>E12-F12</f>
        <v>0</v>
      </c>
    </row>
    <row r="13" spans="1:8">
      <c r="A13" s="414" t="s">
        <v>466</v>
      </c>
      <c r="B13" s="415"/>
      <c r="C13" s="404">
        <f>SUM(C14:C15)</f>
        <v>0</v>
      </c>
      <c r="D13" s="404">
        <f t="shared" ref="D13:H13" si="1">SUM(D14:D15)</f>
        <v>0</v>
      </c>
      <c r="E13" s="404">
        <f t="shared" si="1"/>
        <v>0</v>
      </c>
      <c r="F13" s="404">
        <f t="shared" si="1"/>
        <v>0</v>
      </c>
      <c r="G13" s="404">
        <f t="shared" si="1"/>
        <v>0</v>
      </c>
      <c r="H13" s="404">
        <f t="shared" si="1"/>
        <v>0</v>
      </c>
    </row>
    <row r="14" spans="1:8" ht="22.5">
      <c r="A14" s="402"/>
      <c r="B14" s="403" t="s">
        <v>467</v>
      </c>
      <c r="C14" s="417">
        <v>0</v>
      </c>
      <c r="D14" s="417">
        <v>0</v>
      </c>
      <c r="E14" s="417">
        <f>C14+D14</f>
        <v>0</v>
      </c>
      <c r="F14" s="417">
        <v>0</v>
      </c>
      <c r="G14" s="417">
        <v>0</v>
      </c>
      <c r="H14" s="417">
        <f>E14-F14</f>
        <v>0</v>
      </c>
    </row>
    <row r="15" spans="1:8" ht="45">
      <c r="A15" s="402"/>
      <c r="B15" s="403" t="s">
        <v>468</v>
      </c>
      <c r="C15" s="417">
        <v>0</v>
      </c>
      <c r="D15" s="417">
        <v>0</v>
      </c>
      <c r="E15" s="417">
        <f>C15+D15</f>
        <v>0</v>
      </c>
      <c r="F15" s="417">
        <v>0</v>
      </c>
      <c r="G15" s="417">
        <v>0</v>
      </c>
      <c r="H15" s="417">
        <f>E15-F15</f>
        <v>0</v>
      </c>
    </row>
    <row r="16" spans="1:8">
      <c r="A16" s="414" t="s">
        <v>469</v>
      </c>
      <c r="B16" s="415"/>
      <c r="C16" s="404">
        <v>0</v>
      </c>
      <c r="D16" s="404">
        <v>0</v>
      </c>
      <c r="E16" s="404">
        <f>C16+D16</f>
        <v>0</v>
      </c>
      <c r="F16" s="404">
        <v>0</v>
      </c>
      <c r="G16" s="404">
        <v>0</v>
      </c>
      <c r="H16" s="404">
        <f>E16-F16</f>
        <v>0</v>
      </c>
    </row>
    <row r="17" spans="1:8">
      <c r="A17" s="414" t="s">
        <v>470</v>
      </c>
      <c r="B17" s="415"/>
      <c r="C17" s="404">
        <f>SUM(C18:C19)</f>
        <v>0</v>
      </c>
      <c r="D17" s="404">
        <f t="shared" ref="D17:H17" si="2">SUM(D18:D19)</f>
        <v>0</v>
      </c>
      <c r="E17" s="404">
        <f t="shared" si="2"/>
        <v>0</v>
      </c>
      <c r="F17" s="404">
        <f t="shared" si="2"/>
        <v>0</v>
      </c>
      <c r="G17" s="404">
        <f t="shared" si="2"/>
        <v>0</v>
      </c>
      <c r="H17" s="404">
        <f t="shared" si="2"/>
        <v>0</v>
      </c>
    </row>
    <row r="18" spans="1:8" ht="33.75">
      <c r="A18" s="402"/>
      <c r="B18" s="403" t="s">
        <v>471</v>
      </c>
      <c r="C18" s="418">
        <v>0</v>
      </c>
      <c r="D18" s="418">
        <v>0</v>
      </c>
      <c r="E18" s="418">
        <f>C18+D18</f>
        <v>0</v>
      </c>
      <c r="F18" s="418">
        <v>0</v>
      </c>
      <c r="G18" s="418">
        <v>0</v>
      </c>
      <c r="H18" s="418">
        <f>E18+F18</f>
        <v>0</v>
      </c>
    </row>
    <row r="19" spans="1:8" ht="33.75">
      <c r="A19" s="402"/>
      <c r="B19" s="403" t="s">
        <v>472</v>
      </c>
      <c r="C19" s="418">
        <v>0</v>
      </c>
      <c r="D19" s="418">
        <v>0</v>
      </c>
      <c r="E19" s="418">
        <f>C19+D19</f>
        <v>0</v>
      </c>
      <c r="F19" s="418">
        <v>0</v>
      </c>
      <c r="G19" s="418">
        <v>0</v>
      </c>
      <c r="H19" s="418">
        <f>E19+F19</f>
        <v>0</v>
      </c>
    </row>
    <row r="20" spans="1:8">
      <c r="A20" s="414" t="s">
        <v>473</v>
      </c>
      <c r="B20" s="415"/>
      <c r="C20" s="404">
        <v>0</v>
      </c>
      <c r="D20" s="404">
        <v>0</v>
      </c>
      <c r="E20" s="404">
        <f>C20+D20</f>
        <v>0</v>
      </c>
      <c r="F20" s="404">
        <v>0</v>
      </c>
      <c r="G20" s="404">
        <v>0</v>
      </c>
      <c r="H20" s="404">
        <f>E20-F20</f>
        <v>0</v>
      </c>
    </row>
    <row r="21" spans="1:8">
      <c r="A21" s="402"/>
      <c r="B21" s="403"/>
      <c r="C21" s="406"/>
      <c r="D21" s="419"/>
      <c r="E21" s="406"/>
      <c r="F21" s="406"/>
      <c r="G21" s="406"/>
      <c r="H21" s="406"/>
    </row>
    <row r="22" spans="1:8">
      <c r="A22" s="395" t="s">
        <v>383</v>
      </c>
      <c r="B22" s="396"/>
      <c r="C22" s="397">
        <f>C23+C24+C25+C28+C29+C32</f>
        <v>0</v>
      </c>
      <c r="D22" s="397">
        <f t="shared" ref="D22:H22" si="3">D23+D24+D25+D28+D29+D32</f>
        <v>0</v>
      </c>
      <c r="E22" s="397">
        <f t="shared" si="3"/>
        <v>0</v>
      </c>
      <c r="F22" s="397">
        <f t="shared" si="3"/>
        <v>0</v>
      </c>
      <c r="G22" s="397">
        <f t="shared" si="3"/>
        <v>0</v>
      </c>
      <c r="H22" s="397">
        <f t="shared" si="3"/>
        <v>0</v>
      </c>
    </row>
    <row r="23" spans="1:8">
      <c r="A23" s="414" t="s">
        <v>464</v>
      </c>
      <c r="B23" s="415"/>
      <c r="C23" s="406">
        <v>0</v>
      </c>
      <c r="D23" s="406">
        <v>0</v>
      </c>
      <c r="E23" s="406">
        <f>C23+D23</f>
        <v>0</v>
      </c>
      <c r="F23" s="406">
        <v>0</v>
      </c>
      <c r="G23" s="406">
        <v>0</v>
      </c>
      <c r="H23" s="406">
        <f>E23-F23</f>
        <v>0</v>
      </c>
    </row>
    <row r="24" spans="1:8">
      <c r="A24" s="414" t="s">
        <v>465</v>
      </c>
      <c r="B24" s="415"/>
      <c r="C24" s="406">
        <v>0</v>
      </c>
      <c r="D24" s="406">
        <v>0</v>
      </c>
      <c r="E24" s="406">
        <f>C24+D24</f>
        <v>0</v>
      </c>
      <c r="F24" s="406">
        <v>0</v>
      </c>
      <c r="G24" s="406">
        <v>0</v>
      </c>
      <c r="H24" s="406">
        <f>E24-F24</f>
        <v>0</v>
      </c>
    </row>
    <row r="25" spans="1:8">
      <c r="A25" s="414" t="s">
        <v>466</v>
      </c>
      <c r="B25" s="415"/>
      <c r="C25" s="406">
        <f>SUM(C26:C27)</f>
        <v>0</v>
      </c>
      <c r="D25" s="406">
        <f t="shared" ref="D25:H25" si="4">SUM(D26:D27)</f>
        <v>0</v>
      </c>
      <c r="E25" s="406">
        <f t="shared" si="4"/>
        <v>0</v>
      </c>
      <c r="F25" s="406">
        <f t="shared" si="4"/>
        <v>0</v>
      </c>
      <c r="G25" s="406">
        <f t="shared" si="4"/>
        <v>0</v>
      </c>
      <c r="H25" s="406">
        <f t="shared" si="4"/>
        <v>0</v>
      </c>
    </row>
    <row r="26" spans="1:8" ht="22.5">
      <c r="A26" s="402"/>
      <c r="B26" s="403" t="s">
        <v>467</v>
      </c>
      <c r="C26" s="420">
        <v>0</v>
      </c>
      <c r="D26" s="420">
        <v>0</v>
      </c>
      <c r="E26" s="420">
        <f>C26+D26</f>
        <v>0</v>
      </c>
      <c r="F26" s="420">
        <v>0</v>
      </c>
      <c r="G26" s="420">
        <v>0</v>
      </c>
      <c r="H26" s="420">
        <f>E26-F26</f>
        <v>0</v>
      </c>
    </row>
    <row r="27" spans="1:8" ht="45">
      <c r="A27" s="402"/>
      <c r="B27" s="403" t="s">
        <v>468</v>
      </c>
      <c r="C27" s="420">
        <v>0</v>
      </c>
      <c r="D27" s="420">
        <v>0</v>
      </c>
      <c r="E27" s="420">
        <f>C27+D27</f>
        <v>0</v>
      </c>
      <c r="F27" s="420">
        <v>0</v>
      </c>
      <c r="G27" s="420">
        <v>0</v>
      </c>
      <c r="H27" s="420">
        <f>E27-F27</f>
        <v>0</v>
      </c>
    </row>
    <row r="28" spans="1:8">
      <c r="A28" s="414" t="s">
        <v>469</v>
      </c>
      <c r="B28" s="415"/>
      <c r="C28" s="406">
        <v>0</v>
      </c>
      <c r="D28" s="406">
        <v>0</v>
      </c>
      <c r="E28" s="406">
        <f>C28+D28</f>
        <v>0</v>
      </c>
      <c r="F28" s="406">
        <v>0</v>
      </c>
      <c r="G28" s="406">
        <v>0</v>
      </c>
      <c r="H28" s="406">
        <f>E28-F28</f>
        <v>0</v>
      </c>
    </row>
    <row r="29" spans="1:8">
      <c r="A29" s="414" t="s">
        <v>470</v>
      </c>
      <c r="B29" s="415"/>
      <c r="C29" s="406">
        <f>SUM(C30:C31)</f>
        <v>0</v>
      </c>
      <c r="D29" s="406">
        <f t="shared" ref="D29:H29" si="5">SUM(D30:D31)</f>
        <v>0</v>
      </c>
      <c r="E29" s="406">
        <f t="shared" si="5"/>
        <v>0</v>
      </c>
      <c r="F29" s="406">
        <f t="shared" si="5"/>
        <v>0</v>
      </c>
      <c r="G29" s="406">
        <f t="shared" si="5"/>
        <v>0</v>
      </c>
      <c r="H29" s="406">
        <f t="shared" si="5"/>
        <v>0</v>
      </c>
    </row>
    <row r="30" spans="1:8" ht="33.75">
      <c r="A30" s="402"/>
      <c r="B30" s="403" t="s">
        <v>471</v>
      </c>
      <c r="C30" s="420">
        <v>0</v>
      </c>
      <c r="D30" s="420">
        <v>0</v>
      </c>
      <c r="E30" s="420">
        <f>C30+D30</f>
        <v>0</v>
      </c>
      <c r="F30" s="420">
        <v>0</v>
      </c>
      <c r="G30" s="420">
        <v>0</v>
      </c>
      <c r="H30" s="420">
        <f>E30-F30</f>
        <v>0</v>
      </c>
    </row>
    <row r="31" spans="1:8" ht="33.75">
      <c r="A31" s="402"/>
      <c r="B31" s="403" t="s">
        <v>472</v>
      </c>
      <c r="C31" s="420">
        <v>0</v>
      </c>
      <c r="D31" s="420">
        <v>0</v>
      </c>
      <c r="E31" s="420">
        <f>C31+D31</f>
        <v>0</v>
      </c>
      <c r="F31" s="420">
        <v>0</v>
      </c>
      <c r="G31" s="420">
        <v>0</v>
      </c>
      <c r="H31" s="420">
        <f>E31-F31</f>
        <v>0</v>
      </c>
    </row>
    <row r="32" spans="1:8">
      <c r="A32" s="414" t="s">
        <v>473</v>
      </c>
      <c r="B32" s="415"/>
      <c r="C32" s="406">
        <v>0</v>
      </c>
      <c r="D32" s="406">
        <v>0</v>
      </c>
      <c r="E32" s="406">
        <f>C32+D32</f>
        <v>0</v>
      </c>
      <c r="F32" s="406">
        <v>0</v>
      </c>
      <c r="G32" s="406">
        <v>0</v>
      </c>
      <c r="H32" s="406">
        <f>E32-F32</f>
        <v>0</v>
      </c>
    </row>
    <row r="33" spans="1:8">
      <c r="A33" s="402"/>
      <c r="B33" s="403"/>
      <c r="C33" s="406"/>
      <c r="D33" s="406"/>
      <c r="E33" s="406"/>
      <c r="F33" s="406"/>
      <c r="G33" s="406"/>
      <c r="H33" s="406"/>
    </row>
    <row r="34" spans="1:8">
      <c r="A34" s="421" t="s">
        <v>474</v>
      </c>
      <c r="B34" s="422"/>
      <c r="C34" s="423">
        <f>C10+C22</f>
        <v>25171000</v>
      </c>
      <c r="D34" s="424">
        <f t="shared" ref="D34:H34" si="6">D10+D22</f>
        <v>-928514</v>
      </c>
      <c r="E34" s="423">
        <f t="shared" si="6"/>
        <v>24242486</v>
      </c>
      <c r="F34" s="423">
        <f t="shared" si="6"/>
        <v>23294980</v>
      </c>
      <c r="G34" s="423">
        <f t="shared" si="6"/>
        <v>22289684</v>
      </c>
      <c r="H34" s="423">
        <f t="shared" si="6"/>
        <v>947506</v>
      </c>
    </row>
    <row r="35" spans="1:8">
      <c r="A35" s="412"/>
      <c r="B35" s="388"/>
      <c r="C35" s="413"/>
      <c r="D35" s="413"/>
      <c r="E35" s="413"/>
      <c r="F35" s="413"/>
      <c r="G35" s="413"/>
      <c r="H35" s="413"/>
    </row>
  </sheetData>
  <mergeCells count="24">
    <mergeCell ref="A24:B24"/>
    <mergeCell ref="A25:B25"/>
    <mergeCell ref="A28:B28"/>
    <mergeCell ref="A29:B29"/>
    <mergeCell ref="A32:B32"/>
    <mergeCell ref="A34:B34"/>
    <mergeCell ref="A13:B13"/>
    <mergeCell ref="A16:B16"/>
    <mergeCell ref="A17:B17"/>
    <mergeCell ref="A20:B20"/>
    <mergeCell ref="A22:B22"/>
    <mergeCell ref="A23:B23"/>
    <mergeCell ref="A7:B9"/>
    <mergeCell ref="C7:G7"/>
    <mergeCell ref="H7:H8"/>
    <mergeCell ref="A10:B10"/>
    <mergeCell ref="A11:B11"/>
    <mergeCell ref="A12:B1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view="pageBreakPreview" zoomScale="65" zoomScaleNormal="70" zoomScaleSheetLayoutView="65" zoomScalePageLayoutView="80" workbookViewId="0">
      <selection activeCell="G53" sqref="G1:G1048576"/>
    </sheetView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37.85546875" style="2" customWidth="1"/>
    <col min="4" max="5" width="25.7109375" style="2" customWidth="1"/>
    <col min="6" max="6" width="11" style="44" customWidth="1"/>
    <col min="7" max="7" width="37.28515625" style="2" customWidth="1"/>
    <col min="8" max="8" width="27.5703125" style="2" customWidth="1"/>
    <col min="9" max="10" width="25.71093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>
      <c r="A1" s="287" t="s">
        <v>141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1"/>
    </row>
    <row r="2" spans="1:12" ht="20.100000000000001" customHeight="1">
      <c r="A2" s="287" t="s">
        <v>142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1"/>
    </row>
    <row r="3" spans="1:12" ht="20.100000000000001" customHeight="1">
      <c r="A3" s="287" t="s">
        <v>139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2" ht="20.100000000000001" customHeight="1">
      <c r="A4" s="287" t="s">
        <v>143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</row>
    <row r="5" spans="1:12" ht="20.100000000000001" customHeight="1">
      <c r="A5" s="288" t="s">
        <v>0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</row>
    <row r="6" spans="1:12" ht="20.100000000000001" customHeight="1">
      <c r="A6" s="289"/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2" ht="3" customHeight="1">
      <c r="A7" s="4"/>
      <c r="B7" s="4"/>
      <c r="C7" s="4"/>
      <c r="D7" s="4"/>
      <c r="E7" s="4"/>
      <c r="F7" s="5"/>
      <c r="G7" s="4"/>
      <c r="H7" s="4"/>
      <c r="I7" s="4"/>
      <c r="J7" s="4"/>
      <c r="K7" s="2"/>
      <c r="L7" s="1"/>
    </row>
    <row r="8" spans="1:12" ht="3" customHeight="1" thickBot="1">
      <c r="A8" s="4"/>
      <c r="B8" s="4"/>
      <c r="C8" s="4"/>
      <c r="D8" s="4"/>
      <c r="E8" s="4"/>
      <c r="F8" s="5"/>
      <c r="G8" s="4"/>
      <c r="H8" s="4"/>
      <c r="I8" s="4"/>
      <c r="J8" s="4"/>
    </row>
    <row r="9" spans="1:12" s="8" customFormat="1" ht="30" customHeight="1" thickBot="1">
      <c r="A9" s="291"/>
      <c r="B9" s="293" t="s">
        <v>1</v>
      </c>
      <c r="C9" s="293"/>
      <c r="D9" s="295" t="s">
        <v>2</v>
      </c>
      <c r="E9" s="296"/>
      <c r="F9" s="297"/>
      <c r="G9" s="293" t="s">
        <v>1</v>
      </c>
      <c r="H9" s="299"/>
      <c r="I9" s="280" t="s">
        <v>2</v>
      </c>
      <c r="J9" s="281"/>
      <c r="K9" s="282"/>
      <c r="L9" s="7"/>
    </row>
    <row r="10" spans="1:12" s="8" customFormat="1" ht="30" customHeight="1" thickBot="1">
      <c r="A10" s="292"/>
      <c r="B10" s="294"/>
      <c r="C10" s="294"/>
      <c r="D10" s="58">
        <v>2020</v>
      </c>
      <c r="E10" s="58">
        <v>2019</v>
      </c>
      <c r="F10" s="298"/>
      <c r="G10" s="294"/>
      <c r="H10" s="300"/>
      <c r="I10" s="58">
        <v>2020</v>
      </c>
      <c r="J10" s="283">
        <v>2019</v>
      </c>
      <c r="K10" s="284"/>
      <c r="L10" s="7"/>
    </row>
    <row r="11" spans="1:12" ht="3" customHeight="1">
      <c r="A11" s="9"/>
      <c r="B11" s="10"/>
      <c r="C11" s="10"/>
      <c r="D11" s="10"/>
      <c r="E11" s="10"/>
      <c r="F11" s="11"/>
      <c r="G11" s="10"/>
      <c r="H11" s="10"/>
      <c r="I11" s="10"/>
      <c r="J11" s="10"/>
      <c r="K11" s="12"/>
      <c r="L11" s="1"/>
    </row>
    <row r="12" spans="1:12" ht="15" customHeight="1">
      <c r="A12" s="13"/>
      <c r="B12" s="285" t="s">
        <v>3</v>
      </c>
      <c r="C12" s="285"/>
      <c r="D12" s="14"/>
      <c r="E12" s="15"/>
      <c r="F12" s="16"/>
      <c r="G12" s="285" t="s">
        <v>4</v>
      </c>
      <c r="H12" s="285"/>
      <c r="I12" s="17"/>
      <c r="J12" s="17"/>
      <c r="K12" s="18"/>
    </row>
    <row r="13" spans="1:12" ht="5.0999999999999996" customHeight="1">
      <c r="A13" s="13"/>
      <c r="B13" s="19"/>
      <c r="C13" s="17"/>
      <c r="D13" s="20"/>
      <c r="E13" s="20"/>
      <c r="F13" s="16"/>
      <c r="G13" s="19"/>
      <c r="H13" s="17"/>
      <c r="I13" s="21"/>
      <c r="J13" s="21"/>
      <c r="K13" s="18"/>
    </row>
    <row r="14" spans="1:12" ht="15" customHeight="1">
      <c r="A14" s="13"/>
      <c r="B14" s="286" t="s">
        <v>5</v>
      </c>
      <c r="C14" s="286"/>
      <c r="D14" s="20"/>
      <c r="E14" s="20"/>
      <c r="F14" s="16"/>
      <c r="G14" s="286" t="s">
        <v>6</v>
      </c>
      <c r="H14" s="286"/>
      <c r="I14" s="20"/>
      <c r="J14" s="20"/>
      <c r="K14" s="18"/>
    </row>
    <row r="15" spans="1:12" ht="5.0999999999999996" customHeight="1">
      <c r="A15" s="13"/>
      <c r="B15" s="22"/>
      <c r="C15" s="23"/>
      <c r="D15" s="20"/>
      <c r="E15" s="20"/>
      <c r="F15" s="16"/>
      <c r="G15" s="22"/>
      <c r="H15" s="23"/>
      <c r="I15" s="20"/>
      <c r="J15" s="20"/>
      <c r="K15" s="18"/>
    </row>
    <row r="16" spans="1:12" ht="15" customHeight="1">
      <c r="A16" s="55" t="s">
        <v>61</v>
      </c>
      <c r="B16" s="285" t="s">
        <v>7</v>
      </c>
      <c r="C16" s="285"/>
      <c r="D16" s="56">
        <f>SUM(D17:D23)</f>
        <v>8194674.25</v>
      </c>
      <c r="E16" s="56">
        <f>SUM(E17:E23)</f>
        <v>10437181.23</v>
      </c>
      <c r="F16" s="30" t="s">
        <v>61</v>
      </c>
      <c r="G16" s="285" t="s">
        <v>8</v>
      </c>
      <c r="H16" s="285"/>
      <c r="I16" s="56">
        <f>SUM(I17:I25)</f>
        <v>7237001.1500000004</v>
      </c>
      <c r="J16" s="56">
        <f>SUM(J17:J25)</f>
        <v>11922369.01</v>
      </c>
      <c r="K16" s="18"/>
    </row>
    <row r="17" spans="1:14" ht="15" customHeight="1">
      <c r="A17" s="51"/>
      <c r="B17" s="301" t="s">
        <v>63</v>
      </c>
      <c r="C17" s="301"/>
      <c r="D17" s="54">
        <v>0</v>
      </c>
      <c r="E17" s="54">
        <v>0</v>
      </c>
      <c r="F17" s="16"/>
      <c r="G17" s="301" t="s">
        <v>98</v>
      </c>
      <c r="H17" s="301"/>
      <c r="I17" s="54">
        <v>845400.72</v>
      </c>
      <c r="J17" s="54">
        <v>839810.17</v>
      </c>
      <c r="K17" s="18"/>
    </row>
    <row r="18" spans="1:14" ht="15" customHeight="1">
      <c r="A18" s="51"/>
      <c r="B18" s="301" t="s">
        <v>64</v>
      </c>
      <c r="C18" s="301"/>
      <c r="D18" s="54">
        <v>8194674.25</v>
      </c>
      <c r="E18" s="54">
        <v>10437181.23</v>
      </c>
      <c r="F18" s="16"/>
      <c r="G18" s="301" t="s">
        <v>99</v>
      </c>
      <c r="H18" s="301"/>
      <c r="I18" s="54">
        <v>4641651.87</v>
      </c>
      <c r="J18" s="54">
        <v>6636952.25</v>
      </c>
      <c r="K18" s="18"/>
    </row>
    <row r="19" spans="1:14" ht="15" customHeight="1">
      <c r="A19" s="51"/>
      <c r="B19" s="301" t="s">
        <v>65</v>
      </c>
      <c r="C19" s="301"/>
      <c r="D19" s="54">
        <v>0</v>
      </c>
      <c r="E19" s="54">
        <v>0</v>
      </c>
      <c r="F19" s="16"/>
      <c r="G19" s="301" t="s">
        <v>100</v>
      </c>
      <c r="H19" s="301"/>
      <c r="I19" s="54">
        <v>0</v>
      </c>
      <c r="J19" s="54">
        <v>0</v>
      </c>
      <c r="K19" s="18"/>
    </row>
    <row r="20" spans="1:14" ht="15" customHeight="1">
      <c r="A20" s="51"/>
      <c r="B20" s="301" t="s">
        <v>66</v>
      </c>
      <c r="C20" s="301"/>
      <c r="D20" s="54">
        <v>0</v>
      </c>
      <c r="E20" s="54">
        <v>0</v>
      </c>
      <c r="F20" s="16"/>
      <c r="G20" s="301" t="s">
        <v>101</v>
      </c>
      <c r="H20" s="301"/>
      <c r="I20" s="54">
        <v>0</v>
      </c>
      <c r="J20" s="54">
        <v>0</v>
      </c>
      <c r="K20" s="18"/>
    </row>
    <row r="21" spans="1:14" ht="15" customHeight="1">
      <c r="A21" s="51"/>
      <c r="B21" s="301" t="s">
        <v>67</v>
      </c>
      <c r="C21" s="301"/>
      <c r="D21" s="54">
        <v>0</v>
      </c>
      <c r="E21" s="54">
        <v>0</v>
      </c>
      <c r="F21" s="16"/>
      <c r="G21" s="301" t="s">
        <v>102</v>
      </c>
      <c r="H21" s="301"/>
      <c r="I21" s="54">
        <v>1049682.82</v>
      </c>
      <c r="J21" s="54">
        <v>2874520.59</v>
      </c>
      <c r="K21" s="18"/>
    </row>
    <row r="22" spans="1:14" ht="15" customHeight="1">
      <c r="A22" s="51"/>
      <c r="B22" s="301" t="s">
        <v>68</v>
      </c>
      <c r="C22" s="301"/>
      <c r="D22" s="54">
        <v>0</v>
      </c>
      <c r="E22" s="54">
        <v>0</v>
      </c>
      <c r="F22" s="16"/>
      <c r="G22" s="301" t="s">
        <v>103</v>
      </c>
      <c r="H22" s="301"/>
      <c r="I22" s="54">
        <v>0</v>
      </c>
      <c r="J22" s="54">
        <v>0</v>
      </c>
      <c r="K22" s="18"/>
    </row>
    <row r="23" spans="1:14" ht="15" customHeight="1">
      <c r="A23" s="51"/>
      <c r="B23" s="301" t="s">
        <v>69</v>
      </c>
      <c r="C23" s="301"/>
      <c r="D23" s="54">
        <v>0</v>
      </c>
      <c r="E23" s="54">
        <v>0</v>
      </c>
      <c r="F23" s="16"/>
      <c r="G23" s="301" t="s">
        <v>104</v>
      </c>
      <c r="H23" s="301"/>
      <c r="I23" s="60">
        <v>-49855.57</v>
      </c>
      <c r="J23" s="54">
        <v>811553</v>
      </c>
      <c r="K23" s="18"/>
    </row>
    <row r="24" spans="1:14" s="3" customFormat="1" ht="15" customHeight="1">
      <c r="A24" s="55" t="s">
        <v>62</v>
      </c>
      <c r="B24" s="285" t="s">
        <v>9</v>
      </c>
      <c r="C24" s="285"/>
      <c r="D24" s="56">
        <f>SUM(D25:D31)</f>
        <v>29053832.359999996</v>
      </c>
      <c r="E24" s="56">
        <f>SUM(E25:E31)</f>
        <v>7374415.6200000001</v>
      </c>
      <c r="F24" s="16"/>
      <c r="G24" s="301" t="s">
        <v>105</v>
      </c>
      <c r="H24" s="301"/>
      <c r="I24" s="54">
        <v>0</v>
      </c>
      <c r="J24" s="54">
        <v>0</v>
      </c>
      <c r="K24" s="18"/>
      <c r="M24" s="2"/>
      <c r="N24" s="2"/>
    </row>
    <row r="25" spans="1:14" s="3" customFormat="1" ht="15" customHeight="1">
      <c r="A25" s="53"/>
      <c r="B25" s="301" t="s">
        <v>70</v>
      </c>
      <c r="C25" s="301"/>
      <c r="D25" s="54">
        <v>0</v>
      </c>
      <c r="E25" s="54">
        <v>0</v>
      </c>
      <c r="F25" s="16"/>
      <c r="G25" s="301" t="s">
        <v>106</v>
      </c>
      <c r="H25" s="301"/>
      <c r="I25" s="54">
        <v>750121.31</v>
      </c>
      <c r="J25" s="54">
        <v>759533</v>
      </c>
      <c r="K25" s="18"/>
      <c r="M25" s="2"/>
      <c r="N25" s="2"/>
    </row>
    <row r="26" spans="1:14" s="3" customFormat="1" ht="15" customHeight="1">
      <c r="A26" s="53"/>
      <c r="B26" s="301" t="s">
        <v>71</v>
      </c>
      <c r="C26" s="301"/>
      <c r="D26" s="54">
        <v>28202509.059999999</v>
      </c>
      <c r="E26" s="54">
        <v>6593750.9100000001</v>
      </c>
      <c r="F26" s="30" t="s">
        <v>62</v>
      </c>
      <c r="G26" s="285" t="s">
        <v>10</v>
      </c>
      <c r="H26" s="285"/>
      <c r="I26" s="56">
        <f>SUM(I27:I29)</f>
        <v>0</v>
      </c>
      <c r="J26" s="56">
        <f>SUM(J27:J29)</f>
        <v>0</v>
      </c>
      <c r="K26" s="18"/>
      <c r="M26" s="2"/>
      <c r="N26" s="2"/>
    </row>
    <row r="27" spans="1:14" s="3" customFormat="1" ht="15" customHeight="1">
      <c r="A27" s="53"/>
      <c r="B27" s="301" t="s">
        <v>72</v>
      </c>
      <c r="C27" s="301"/>
      <c r="D27" s="54">
        <v>530993.81000000006</v>
      </c>
      <c r="E27" s="54">
        <v>550480.47</v>
      </c>
      <c r="F27" s="16"/>
      <c r="G27" s="301" t="s">
        <v>108</v>
      </c>
      <c r="H27" s="301"/>
      <c r="I27" s="54">
        <v>0</v>
      </c>
      <c r="J27" s="54">
        <v>0</v>
      </c>
      <c r="K27" s="18"/>
      <c r="M27" s="2"/>
      <c r="N27" s="2"/>
    </row>
    <row r="28" spans="1:14" s="3" customFormat="1" ht="14.25">
      <c r="A28" s="53"/>
      <c r="B28" s="301" t="s">
        <v>73</v>
      </c>
      <c r="C28" s="301"/>
      <c r="D28" s="54">
        <v>0</v>
      </c>
      <c r="E28" s="54">
        <v>0</v>
      </c>
      <c r="F28" s="16"/>
      <c r="G28" s="301" t="s">
        <v>140</v>
      </c>
      <c r="H28" s="301"/>
      <c r="I28" s="54">
        <v>0</v>
      </c>
      <c r="J28" s="54">
        <v>0</v>
      </c>
      <c r="K28" s="18"/>
      <c r="M28" s="2"/>
      <c r="N28" s="2"/>
    </row>
    <row r="29" spans="1:14" s="3" customFormat="1" ht="15" customHeight="1">
      <c r="A29" s="53"/>
      <c r="B29" s="301" t="s">
        <v>74</v>
      </c>
      <c r="C29" s="301"/>
      <c r="D29" s="54">
        <v>86026</v>
      </c>
      <c r="E29" s="54">
        <v>25018</v>
      </c>
      <c r="F29" s="16"/>
      <c r="G29" s="301" t="s">
        <v>109</v>
      </c>
      <c r="H29" s="301"/>
      <c r="I29" s="54">
        <v>0</v>
      </c>
      <c r="J29" s="54">
        <v>0</v>
      </c>
      <c r="K29" s="18"/>
      <c r="M29" s="2"/>
      <c r="N29" s="2"/>
    </row>
    <row r="30" spans="1:14" s="3" customFormat="1" ht="15" customHeight="1">
      <c r="A30" s="53"/>
      <c r="B30" s="301" t="s">
        <v>75</v>
      </c>
      <c r="C30" s="301"/>
      <c r="D30" s="54">
        <v>113366.04</v>
      </c>
      <c r="E30" s="54">
        <v>113366.04</v>
      </c>
      <c r="F30" s="30" t="s">
        <v>88</v>
      </c>
      <c r="G30" s="285" t="s">
        <v>12</v>
      </c>
      <c r="H30" s="285"/>
      <c r="I30" s="56">
        <f>SUM(I31:I32)</f>
        <v>0</v>
      </c>
      <c r="J30" s="56">
        <f>SUM(J31:J32)</f>
        <v>0</v>
      </c>
      <c r="K30" s="18"/>
      <c r="M30" s="2"/>
      <c r="N30" s="2"/>
    </row>
    <row r="31" spans="1:14" s="3" customFormat="1" ht="15" customHeight="1">
      <c r="A31" s="53"/>
      <c r="B31" s="301" t="s">
        <v>76</v>
      </c>
      <c r="C31" s="301"/>
      <c r="D31" s="54">
        <v>120937.45</v>
      </c>
      <c r="E31" s="54">
        <v>91800.2</v>
      </c>
      <c r="F31" s="16"/>
      <c r="G31" s="301" t="s">
        <v>110</v>
      </c>
      <c r="H31" s="301"/>
      <c r="I31" s="54">
        <v>0</v>
      </c>
      <c r="J31" s="54">
        <v>0</v>
      </c>
      <c r="K31" s="18"/>
      <c r="M31" s="2"/>
      <c r="N31" s="2"/>
    </row>
    <row r="32" spans="1:14" s="3" customFormat="1" ht="15" customHeight="1">
      <c r="A32" s="55" t="s">
        <v>88</v>
      </c>
      <c r="B32" s="285" t="s">
        <v>11</v>
      </c>
      <c r="C32" s="285"/>
      <c r="D32" s="56">
        <f>SUM(D33:D37)</f>
        <v>345479.18</v>
      </c>
      <c r="E32" s="56">
        <f>SUM(E33:E37)</f>
        <v>169927.45</v>
      </c>
      <c r="F32" s="16"/>
      <c r="G32" s="301" t="s">
        <v>111</v>
      </c>
      <c r="H32" s="301"/>
      <c r="I32" s="54">
        <v>0</v>
      </c>
      <c r="J32" s="54">
        <v>0</v>
      </c>
      <c r="K32" s="18"/>
      <c r="M32" s="2"/>
      <c r="N32" s="2"/>
    </row>
    <row r="33" spans="1:14" s="3" customFormat="1" ht="15" customHeight="1">
      <c r="A33" s="53"/>
      <c r="B33" s="301" t="s">
        <v>77</v>
      </c>
      <c r="C33" s="301"/>
      <c r="D33" s="54">
        <v>345479.18</v>
      </c>
      <c r="E33" s="54">
        <v>169927.45</v>
      </c>
      <c r="F33" s="30" t="s">
        <v>87</v>
      </c>
      <c r="G33" s="285" t="s">
        <v>14</v>
      </c>
      <c r="H33" s="285"/>
      <c r="I33" s="56">
        <v>0</v>
      </c>
      <c r="J33" s="56">
        <v>0</v>
      </c>
      <c r="K33" s="18"/>
      <c r="M33" s="2"/>
      <c r="N33" s="2"/>
    </row>
    <row r="34" spans="1:14" s="3" customFormat="1" ht="15" customHeight="1">
      <c r="A34" s="53"/>
      <c r="B34" s="301" t="s">
        <v>78</v>
      </c>
      <c r="C34" s="301"/>
      <c r="D34" s="54">
        <v>0</v>
      </c>
      <c r="E34" s="54">
        <v>0</v>
      </c>
      <c r="F34" s="30" t="s">
        <v>89</v>
      </c>
      <c r="G34" s="285" t="s">
        <v>16</v>
      </c>
      <c r="H34" s="285"/>
      <c r="I34" s="56">
        <f>SUM(I35:I37)</f>
        <v>0</v>
      </c>
      <c r="J34" s="56">
        <f>SUM(J35:J37)</f>
        <v>0</v>
      </c>
      <c r="K34" s="18"/>
      <c r="M34" s="2"/>
      <c r="N34" s="2"/>
    </row>
    <row r="35" spans="1:14" s="3" customFormat="1" ht="15" customHeight="1">
      <c r="A35" s="53"/>
      <c r="B35" s="301" t="s">
        <v>79</v>
      </c>
      <c r="C35" s="301"/>
      <c r="D35" s="54">
        <v>0</v>
      </c>
      <c r="E35" s="54">
        <v>0</v>
      </c>
      <c r="F35" s="16"/>
      <c r="G35" s="301" t="s">
        <v>112</v>
      </c>
      <c r="H35" s="301"/>
      <c r="I35" s="54">
        <v>0</v>
      </c>
      <c r="J35" s="54">
        <v>0</v>
      </c>
      <c r="K35" s="18"/>
      <c r="M35" s="2"/>
      <c r="N35" s="2"/>
    </row>
    <row r="36" spans="1:14" s="3" customFormat="1" ht="15" customHeight="1">
      <c r="A36" s="53"/>
      <c r="B36" s="301" t="s">
        <v>80</v>
      </c>
      <c r="C36" s="301"/>
      <c r="D36" s="54">
        <v>0</v>
      </c>
      <c r="E36" s="54">
        <v>0</v>
      </c>
      <c r="F36" s="16"/>
      <c r="G36" s="301" t="s">
        <v>113</v>
      </c>
      <c r="H36" s="301"/>
      <c r="I36" s="54">
        <v>0</v>
      </c>
      <c r="J36" s="54">
        <v>0</v>
      </c>
      <c r="K36" s="18"/>
      <c r="M36" s="2"/>
      <c r="N36" s="2"/>
    </row>
    <row r="37" spans="1:14" s="3" customFormat="1" ht="15" customHeight="1">
      <c r="A37" s="53"/>
      <c r="B37" s="301" t="s">
        <v>81</v>
      </c>
      <c r="C37" s="301"/>
      <c r="D37" s="54">
        <v>0</v>
      </c>
      <c r="E37" s="54">
        <v>0</v>
      </c>
      <c r="F37" s="16"/>
      <c r="G37" s="301" t="s">
        <v>114</v>
      </c>
      <c r="H37" s="301"/>
      <c r="I37" s="54">
        <v>0</v>
      </c>
      <c r="J37" s="54">
        <v>0</v>
      </c>
      <c r="K37" s="18"/>
      <c r="M37" s="2"/>
      <c r="N37" s="2"/>
    </row>
    <row r="38" spans="1:14" s="3" customFormat="1" ht="15" customHeight="1">
      <c r="A38" s="55" t="s">
        <v>87</v>
      </c>
      <c r="B38" s="285" t="s">
        <v>13</v>
      </c>
      <c r="C38" s="285"/>
      <c r="D38" s="56">
        <f>SUM(D39:D43)</f>
        <v>0</v>
      </c>
      <c r="E38" s="56">
        <f>SUM(E39:E43)</f>
        <v>0</v>
      </c>
      <c r="F38" s="30" t="s">
        <v>90</v>
      </c>
      <c r="G38" s="285" t="s">
        <v>18</v>
      </c>
      <c r="H38" s="285"/>
      <c r="I38" s="56">
        <f>SUM(I39:I44)</f>
        <v>0</v>
      </c>
      <c r="J38" s="56">
        <f>SUM(J39:J44)</f>
        <v>0</v>
      </c>
      <c r="K38" s="18"/>
      <c r="M38" s="2"/>
      <c r="N38" s="2"/>
    </row>
    <row r="39" spans="1:14" s="3" customFormat="1" ht="15" customHeight="1">
      <c r="A39" s="53"/>
      <c r="B39" s="301" t="s">
        <v>82</v>
      </c>
      <c r="C39" s="301"/>
      <c r="D39" s="54">
        <v>0</v>
      </c>
      <c r="E39" s="54">
        <v>0</v>
      </c>
      <c r="F39" s="16"/>
      <c r="G39" s="301" t="s">
        <v>115</v>
      </c>
      <c r="H39" s="301"/>
      <c r="I39" s="54">
        <v>0</v>
      </c>
      <c r="J39" s="54">
        <v>0</v>
      </c>
      <c r="K39" s="18"/>
      <c r="M39" s="2"/>
      <c r="N39" s="2"/>
    </row>
    <row r="40" spans="1:14" s="3" customFormat="1" ht="15" customHeight="1">
      <c r="A40" s="53"/>
      <c r="B40" s="301" t="s">
        <v>83</v>
      </c>
      <c r="C40" s="301"/>
      <c r="D40" s="54">
        <v>0</v>
      </c>
      <c r="E40" s="54">
        <v>0</v>
      </c>
      <c r="F40" s="16"/>
      <c r="G40" s="301" t="s">
        <v>116</v>
      </c>
      <c r="H40" s="301"/>
      <c r="I40" s="54">
        <v>0</v>
      </c>
      <c r="J40" s="54">
        <v>0</v>
      </c>
      <c r="K40" s="18"/>
      <c r="M40" s="2"/>
      <c r="N40" s="2"/>
    </row>
    <row r="41" spans="1:14" s="3" customFormat="1" ht="15" customHeight="1">
      <c r="A41" s="53"/>
      <c r="B41" s="301" t="s">
        <v>84</v>
      </c>
      <c r="C41" s="301"/>
      <c r="D41" s="54">
        <v>0</v>
      </c>
      <c r="E41" s="54">
        <v>0</v>
      </c>
      <c r="F41" s="16"/>
      <c r="G41" s="301" t="s">
        <v>117</v>
      </c>
      <c r="H41" s="301"/>
      <c r="I41" s="54">
        <v>0</v>
      </c>
      <c r="J41" s="54">
        <v>0</v>
      </c>
      <c r="K41" s="18"/>
      <c r="M41" s="2"/>
      <c r="N41" s="2"/>
    </row>
    <row r="42" spans="1:14" s="3" customFormat="1" ht="15" customHeight="1">
      <c r="A42" s="53"/>
      <c r="B42" s="301" t="s">
        <v>85</v>
      </c>
      <c r="C42" s="301"/>
      <c r="D42" s="54">
        <v>0</v>
      </c>
      <c r="E42" s="54">
        <v>0</v>
      </c>
      <c r="F42" s="16"/>
      <c r="G42" s="301" t="s">
        <v>118</v>
      </c>
      <c r="H42" s="301"/>
      <c r="I42" s="54">
        <v>0</v>
      </c>
      <c r="J42" s="54">
        <v>0</v>
      </c>
      <c r="K42" s="18"/>
      <c r="M42" s="2"/>
      <c r="N42" s="2"/>
    </row>
    <row r="43" spans="1:14" s="3" customFormat="1" ht="15" customHeight="1">
      <c r="A43" s="53"/>
      <c r="B43" s="301" t="s">
        <v>86</v>
      </c>
      <c r="C43" s="301"/>
      <c r="D43" s="54">
        <v>0</v>
      </c>
      <c r="E43" s="54">
        <v>0</v>
      </c>
      <c r="F43" s="16"/>
      <c r="G43" s="301" t="s">
        <v>119</v>
      </c>
      <c r="H43" s="301"/>
      <c r="I43" s="54">
        <v>0</v>
      </c>
      <c r="J43" s="54">
        <v>0</v>
      </c>
      <c r="K43" s="18"/>
      <c r="M43" s="2"/>
      <c r="N43" s="2"/>
    </row>
    <row r="44" spans="1:14" s="3" customFormat="1" ht="15" customHeight="1">
      <c r="A44" s="55" t="s">
        <v>89</v>
      </c>
      <c r="B44" s="285" t="s">
        <v>15</v>
      </c>
      <c r="C44" s="285"/>
      <c r="D44" s="56">
        <v>0</v>
      </c>
      <c r="E44" s="56">
        <v>0</v>
      </c>
      <c r="F44" s="16"/>
      <c r="G44" s="301" t="s">
        <v>120</v>
      </c>
      <c r="H44" s="301"/>
      <c r="I44" s="54">
        <v>0</v>
      </c>
      <c r="J44" s="54">
        <v>0</v>
      </c>
      <c r="K44" s="18"/>
      <c r="M44" s="2"/>
      <c r="N44" s="2"/>
    </row>
    <row r="45" spans="1:14" s="3" customFormat="1" ht="15.95" customHeight="1">
      <c r="A45" s="55" t="s">
        <v>90</v>
      </c>
      <c r="B45" s="285" t="s">
        <v>17</v>
      </c>
      <c r="C45" s="285"/>
      <c r="D45" s="56">
        <f>SUM(D46:D47)</f>
        <v>0</v>
      </c>
      <c r="E45" s="56">
        <f>SUM(E46:E47)</f>
        <v>0</v>
      </c>
      <c r="F45" s="30" t="s">
        <v>91</v>
      </c>
      <c r="G45" s="285" t="s">
        <v>20</v>
      </c>
      <c r="H45" s="285"/>
      <c r="I45" s="56">
        <f>SUM(I46:I48)</f>
        <v>193038.16</v>
      </c>
      <c r="J45" s="56">
        <f>SUM(J46:J48)</f>
        <v>4639346.46</v>
      </c>
      <c r="K45" s="18"/>
      <c r="M45" s="2"/>
      <c r="N45" s="2"/>
    </row>
    <row r="46" spans="1:14" s="3" customFormat="1" ht="15" customHeight="1">
      <c r="A46" s="53"/>
      <c r="B46" s="301" t="s">
        <v>92</v>
      </c>
      <c r="C46" s="301"/>
      <c r="D46" s="54">
        <v>0</v>
      </c>
      <c r="E46" s="54">
        <v>0</v>
      </c>
      <c r="F46" s="16"/>
      <c r="G46" s="301" t="s">
        <v>121</v>
      </c>
      <c r="H46" s="301"/>
      <c r="I46" s="54">
        <v>0</v>
      </c>
      <c r="J46" s="54">
        <v>0</v>
      </c>
      <c r="K46" s="18"/>
      <c r="M46" s="2"/>
      <c r="N46" s="2"/>
    </row>
    <row r="47" spans="1:14" s="3" customFormat="1" ht="15" customHeight="1">
      <c r="A47" s="53"/>
      <c r="B47" s="301" t="s">
        <v>93</v>
      </c>
      <c r="C47" s="301"/>
      <c r="D47" s="54">
        <v>0</v>
      </c>
      <c r="E47" s="54">
        <v>0</v>
      </c>
      <c r="F47" s="16"/>
      <c r="G47" s="301" t="s">
        <v>122</v>
      </c>
      <c r="H47" s="301"/>
      <c r="I47" s="54">
        <v>0</v>
      </c>
      <c r="J47" s="54">
        <v>0</v>
      </c>
      <c r="K47" s="18"/>
      <c r="M47" s="2"/>
      <c r="N47" s="2"/>
    </row>
    <row r="48" spans="1:14" s="3" customFormat="1" ht="15" customHeight="1">
      <c r="A48" s="55" t="s">
        <v>91</v>
      </c>
      <c r="B48" s="285" t="s">
        <v>19</v>
      </c>
      <c r="C48" s="285"/>
      <c r="D48" s="24">
        <f>SUM(D49:D52)</f>
        <v>0</v>
      </c>
      <c r="E48" s="24">
        <f>SUM(E49:E52)</f>
        <v>0</v>
      </c>
      <c r="F48" s="16"/>
      <c r="G48" s="301" t="s">
        <v>123</v>
      </c>
      <c r="H48" s="301"/>
      <c r="I48" s="54">
        <v>193038.16</v>
      </c>
      <c r="J48" s="54">
        <v>4639346.46</v>
      </c>
      <c r="K48" s="18"/>
      <c r="M48" s="2"/>
      <c r="N48" s="2"/>
    </row>
    <row r="49" spans="1:14" s="3" customFormat="1" ht="15" customHeight="1">
      <c r="A49" s="53"/>
      <c r="B49" s="301" t="s">
        <v>94</v>
      </c>
      <c r="C49" s="301"/>
      <c r="D49" s="54">
        <v>0</v>
      </c>
      <c r="E49" s="54">
        <v>0</v>
      </c>
      <c r="F49" s="30" t="s">
        <v>107</v>
      </c>
      <c r="G49" s="285" t="s">
        <v>21</v>
      </c>
      <c r="H49" s="285"/>
      <c r="I49" s="56">
        <f>SUM(I50:I52)</f>
        <v>39526.54</v>
      </c>
      <c r="J49" s="56">
        <f>SUM(J50:J52)</f>
        <v>53870.63</v>
      </c>
      <c r="K49" s="18"/>
      <c r="M49" s="2"/>
      <c r="N49" s="2"/>
    </row>
    <row r="50" spans="1:14" s="3" customFormat="1" ht="15" customHeight="1">
      <c r="A50" s="53"/>
      <c r="B50" s="301" t="s">
        <v>95</v>
      </c>
      <c r="C50" s="301"/>
      <c r="D50" s="54">
        <v>0</v>
      </c>
      <c r="E50" s="54">
        <v>0</v>
      </c>
      <c r="F50" s="16"/>
      <c r="G50" s="301" t="s">
        <v>124</v>
      </c>
      <c r="H50" s="301"/>
      <c r="I50" s="54">
        <v>52789.22</v>
      </c>
      <c r="J50" s="54">
        <v>54533.63</v>
      </c>
      <c r="K50" s="18"/>
      <c r="M50" s="2"/>
      <c r="N50" s="2"/>
    </row>
    <row r="51" spans="1:14" s="3" customFormat="1" ht="15" customHeight="1">
      <c r="A51" s="53"/>
      <c r="B51" s="301" t="s">
        <v>96</v>
      </c>
      <c r="C51" s="301"/>
      <c r="D51" s="54">
        <v>0</v>
      </c>
      <c r="E51" s="54">
        <v>0</v>
      </c>
      <c r="F51" s="16"/>
      <c r="G51" s="301" t="s">
        <v>125</v>
      </c>
      <c r="H51" s="301"/>
      <c r="I51" s="54">
        <v>0</v>
      </c>
      <c r="J51" s="54">
        <v>0</v>
      </c>
      <c r="K51" s="18"/>
      <c r="M51" s="2"/>
      <c r="N51" s="2"/>
    </row>
    <row r="52" spans="1:14" s="3" customFormat="1" ht="15" customHeight="1">
      <c r="A52" s="53"/>
      <c r="B52" s="301" t="s">
        <v>97</v>
      </c>
      <c r="C52" s="301"/>
      <c r="D52" s="54">
        <v>0</v>
      </c>
      <c r="E52" s="54">
        <v>0</v>
      </c>
      <c r="F52" s="16"/>
      <c r="G52" s="301" t="s">
        <v>126</v>
      </c>
      <c r="H52" s="301"/>
      <c r="I52" s="60">
        <v>-13262.68</v>
      </c>
      <c r="J52" s="61">
        <v>-663</v>
      </c>
      <c r="K52" s="18"/>
      <c r="M52" s="2"/>
      <c r="N52" s="2"/>
    </row>
    <row r="53" spans="1:14" s="3" customFormat="1" ht="8.1" customHeight="1">
      <c r="A53" s="13"/>
      <c r="B53" s="25"/>
      <c r="C53" s="26"/>
      <c r="D53" s="27"/>
      <c r="E53" s="27"/>
      <c r="F53" s="30"/>
      <c r="G53" s="19"/>
      <c r="H53" s="17"/>
      <c r="I53" s="31"/>
      <c r="J53" s="31"/>
      <c r="K53" s="18"/>
      <c r="M53" s="2"/>
      <c r="N53" s="2"/>
    </row>
    <row r="54" spans="1:14" s="3" customFormat="1" ht="15" customHeight="1">
      <c r="A54" s="55" t="s">
        <v>127</v>
      </c>
      <c r="B54" s="286" t="s">
        <v>22</v>
      </c>
      <c r="C54" s="286"/>
      <c r="D54" s="29">
        <f>D16+D24+D32+D38+D44+D45+D48</f>
        <v>37593985.789999999</v>
      </c>
      <c r="E54" s="29">
        <f>E16+E24+E32+E38+E44+E45+E48</f>
        <v>17981524.300000001</v>
      </c>
      <c r="F54" s="30" t="s">
        <v>128</v>
      </c>
      <c r="G54" s="286" t="s">
        <v>23</v>
      </c>
      <c r="H54" s="286"/>
      <c r="I54" s="29">
        <f>I16+I26+I30+I33+I34+I38+I45+I49</f>
        <v>7469565.8500000006</v>
      </c>
      <c r="J54" s="29">
        <f>J16+J26+J30+J33+J34+J38+J45+J49</f>
        <v>16615586.1</v>
      </c>
      <c r="K54" s="18"/>
      <c r="M54" s="2"/>
      <c r="N54" s="2"/>
    </row>
    <row r="55" spans="1:14" s="3" customFormat="1" ht="8.1" customHeight="1">
      <c r="A55" s="28"/>
      <c r="B55" s="19"/>
      <c r="C55" s="32"/>
      <c r="D55" s="24"/>
      <c r="E55" s="24"/>
      <c r="F55" s="16"/>
      <c r="G55" s="33"/>
      <c r="H55" s="26"/>
      <c r="I55" s="27"/>
      <c r="J55" s="27"/>
      <c r="K55" s="18"/>
      <c r="M55" s="2"/>
      <c r="N55" s="2"/>
    </row>
    <row r="56" spans="1:14" ht="15" customHeight="1">
      <c r="A56" s="57"/>
      <c r="B56" s="286" t="s">
        <v>24</v>
      </c>
      <c r="C56" s="286"/>
      <c r="D56" s="24"/>
      <c r="E56" s="24"/>
      <c r="F56" s="16"/>
      <c r="G56" s="286" t="s">
        <v>25</v>
      </c>
      <c r="H56" s="286"/>
      <c r="I56" s="20"/>
      <c r="J56" s="20"/>
      <c r="K56" s="18"/>
    </row>
    <row r="57" spans="1:14" ht="15" customHeight="1">
      <c r="A57" s="53" t="s">
        <v>61</v>
      </c>
      <c r="B57" s="302" t="s">
        <v>26</v>
      </c>
      <c r="C57" s="302"/>
      <c r="D57" s="24">
        <v>168280.06</v>
      </c>
      <c r="E57" s="24">
        <v>168280.06</v>
      </c>
      <c r="F57" s="16" t="s">
        <v>61</v>
      </c>
      <c r="G57" s="302" t="s">
        <v>27</v>
      </c>
      <c r="H57" s="302"/>
      <c r="I57" s="24">
        <v>0</v>
      </c>
      <c r="J57" s="24">
        <v>0</v>
      </c>
      <c r="K57" s="18"/>
      <c r="N57" s="36"/>
    </row>
    <row r="58" spans="1:14" ht="15" customHeight="1">
      <c r="A58" s="53" t="s">
        <v>62</v>
      </c>
      <c r="B58" s="302" t="s">
        <v>28</v>
      </c>
      <c r="C58" s="302"/>
      <c r="D58" s="24">
        <v>208282871.03999999</v>
      </c>
      <c r="E58" s="24">
        <v>208282871.03999999</v>
      </c>
      <c r="F58" s="16" t="s">
        <v>62</v>
      </c>
      <c r="G58" s="302" t="s">
        <v>29</v>
      </c>
      <c r="H58" s="302"/>
      <c r="I58" s="24">
        <v>0</v>
      </c>
      <c r="J58" s="24">
        <v>0</v>
      </c>
      <c r="K58" s="18"/>
    </row>
    <row r="59" spans="1:14" ht="15" customHeight="1">
      <c r="A59" s="53" t="s">
        <v>88</v>
      </c>
      <c r="B59" s="302" t="s">
        <v>30</v>
      </c>
      <c r="C59" s="302"/>
      <c r="D59" s="24">
        <v>15967933.970000001</v>
      </c>
      <c r="E59" s="24">
        <v>15887742.640000001</v>
      </c>
      <c r="F59" s="16" t="s">
        <v>88</v>
      </c>
      <c r="G59" s="302" t="s">
        <v>31</v>
      </c>
      <c r="H59" s="302"/>
      <c r="I59" s="24">
        <v>0</v>
      </c>
      <c r="J59" s="24">
        <v>0</v>
      </c>
      <c r="K59" s="18"/>
    </row>
    <row r="60" spans="1:14" ht="15" customHeight="1">
      <c r="A60" s="53" t="s">
        <v>87</v>
      </c>
      <c r="B60" s="302" t="s">
        <v>32</v>
      </c>
      <c r="C60" s="302"/>
      <c r="D60" s="24">
        <v>4234708.76</v>
      </c>
      <c r="E60" s="24">
        <v>4234708.76</v>
      </c>
      <c r="F60" s="16" t="s">
        <v>87</v>
      </c>
      <c r="G60" s="302" t="s">
        <v>33</v>
      </c>
      <c r="H60" s="302"/>
      <c r="I60" s="24">
        <v>0</v>
      </c>
      <c r="J60" s="24">
        <v>0</v>
      </c>
      <c r="K60" s="18"/>
    </row>
    <row r="61" spans="1:14" ht="15" customHeight="1">
      <c r="A61" s="53" t="s">
        <v>89</v>
      </c>
      <c r="B61" s="302" t="s">
        <v>34</v>
      </c>
      <c r="C61" s="302"/>
      <c r="D61" s="59">
        <v>-3859933.38</v>
      </c>
      <c r="E61" s="59">
        <v>-2970785.79</v>
      </c>
      <c r="F61" s="16" t="s">
        <v>89</v>
      </c>
      <c r="G61" s="302" t="s">
        <v>35</v>
      </c>
      <c r="H61" s="302"/>
      <c r="I61" s="24">
        <v>0</v>
      </c>
      <c r="J61" s="24">
        <v>0</v>
      </c>
      <c r="K61" s="18"/>
    </row>
    <row r="62" spans="1:14" ht="15" customHeight="1">
      <c r="A62" s="53" t="s">
        <v>90</v>
      </c>
      <c r="B62" s="302" t="s">
        <v>36</v>
      </c>
      <c r="C62" s="302"/>
      <c r="D62" s="24">
        <v>0</v>
      </c>
      <c r="E62" s="24">
        <v>0</v>
      </c>
      <c r="F62" s="16" t="s">
        <v>90</v>
      </c>
      <c r="G62" s="302" t="s">
        <v>37</v>
      </c>
      <c r="H62" s="302"/>
      <c r="I62" s="24">
        <v>0</v>
      </c>
      <c r="J62" s="24">
        <v>0</v>
      </c>
      <c r="K62" s="18"/>
    </row>
    <row r="63" spans="1:14" ht="15" customHeight="1">
      <c r="A63" s="53" t="s">
        <v>91</v>
      </c>
      <c r="B63" s="302" t="s">
        <v>38</v>
      </c>
      <c r="C63" s="302"/>
      <c r="D63" s="24">
        <v>0</v>
      </c>
      <c r="E63" s="24">
        <v>0</v>
      </c>
      <c r="F63" s="16"/>
      <c r="G63" s="25"/>
      <c r="H63" s="26"/>
      <c r="I63" s="27"/>
      <c r="J63" s="27"/>
      <c r="K63" s="18"/>
    </row>
    <row r="64" spans="1:14" ht="15" customHeight="1">
      <c r="A64" s="53" t="s">
        <v>107</v>
      </c>
      <c r="B64" s="302" t="s">
        <v>39</v>
      </c>
      <c r="C64" s="302"/>
      <c r="D64" s="24">
        <v>0</v>
      </c>
      <c r="E64" s="24">
        <v>0</v>
      </c>
      <c r="F64" s="30" t="s">
        <v>132</v>
      </c>
      <c r="G64" s="286" t="s">
        <v>40</v>
      </c>
      <c r="H64" s="286"/>
      <c r="I64" s="29">
        <f>SUM(I57:I62)</f>
        <v>0</v>
      </c>
      <c r="J64" s="29">
        <f>SUM(J57:J62)</f>
        <v>0</v>
      </c>
      <c r="K64" s="18"/>
    </row>
    <row r="65" spans="1:14" ht="15" customHeight="1">
      <c r="A65" s="53" t="s">
        <v>129</v>
      </c>
      <c r="B65" s="302" t="s">
        <v>41</v>
      </c>
      <c r="C65" s="302"/>
      <c r="D65" s="24">
        <v>0</v>
      </c>
      <c r="E65" s="24">
        <v>0</v>
      </c>
      <c r="F65" s="16"/>
      <c r="G65" s="19"/>
      <c r="H65" s="32"/>
      <c r="I65" s="31"/>
      <c r="J65" s="31"/>
      <c r="K65" s="18"/>
    </row>
    <row r="66" spans="1:14" ht="15" customHeight="1">
      <c r="A66" s="13"/>
      <c r="B66" s="25"/>
      <c r="C66" s="26"/>
      <c r="D66" s="27"/>
      <c r="E66" s="27"/>
      <c r="F66" s="30" t="s">
        <v>133</v>
      </c>
      <c r="G66" s="286" t="s">
        <v>42</v>
      </c>
      <c r="H66" s="286"/>
      <c r="I66" s="29">
        <f>I54+I64</f>
        <v>7469565.8500000006</v>
      </c>
      <c r="J66" s="29">
        <f>J54+J64</f>
        <v>16615586.1</v>
      </c>
      <c r="K66" s="18"/>
    </row>
    <row r="67" spans="1:14" ht="15" customHeight="1">
      <c r="A67" s="55" t="s">
        <v>130</v>
      </c>
      <c r="B67" s="286" t="s">
        <v>43</v>
      </c>
      <c r="C67" s="286"/>
      <c r="D67" s="29">
        <f>SUM(D57:D65)</f>
        <v>224793860.44999999</v>
      </c>
      <c r="E67" s="29">
        <f>SUM(E57:E65)</f>
        <v>225602816.71000001</v>
      </c>
      <c r="F67" s="30"/>
      <c r="G67" s="19"/>
      <c r="H67" s="34"/>
      <c r="I67" s="31"/>
      <c r="J67" s="31"/>
      <c r="K67" s="18"/>
    </row>
    <row r="68" spans="1:14" ht="15" customHeight="1">
      <c r="A68" s="13"/>
      <c r="B68" s="25"/>
      <c r="C68" s="19"/>
      <c r="D68" s="27"/>
      <c r="E68" s="27"/>
      <c r="F68" s="16"/>
      <c r="G68" s="285" t="s">
        <v>44</v>
      </c>
      <c r="H68" s="285"/>
      <c r="I68" s="27"/>
      <c r="J68" s="27"/>
      <c r="K68" s="18"/>
    </row>
    <row r="69" spans="1:14" ht="15" customHeight="1">
      <c r="A69" s="55" t="s">
        <v>131</v>
      </c>
      <c r="B69" s="286" t="s">
        <v>45</v>
      </c>
      <c r="C69" s="286"/>
      <c r="D69" s="29">
        <f>D54+D67</f>
        <v>262387846.23999998</v>
      </c>
      <c r="E69" s="29">
        <f>E54+E67</f>
        <v>243584341.01000002</v>
      </c>
      <c r="F69" s="16"/>
      <c r="G69" s="19"/>
      <c r="H69" s="34"/>
      <c r="I69" s="27"/>
      <c r="J69" s="27"/>
      <c r="K69" s="18"/>
    </row>
    <row r="70" spans="1:14" ht="15" customHeight="1">
      <c r="A70" s="13"/>
      <c r="B70" s="25"/>
      <c r="C70" s="25"/>
      <c r="D70" s="27"/>
      <c r="E70" s="27"/>
      <c r="F70" s="30" t="s">
        <v>134</v>
      </c>
      <c r="G70" s="286" t="s">
        <v>46</v>
      </c>
      <c r="H70" s="286"/>
      <c r="I70" s="29">
        <f>SUM(I72:I74)</f>
        <v>122724162</v>
      </c>
      <c r="J70" s="29">
        <f>SUM(J72:J74)</f>
        <v>122724162</v>
      </c>
      <c r="K70" s="18"/>
    </row>
    <row r="71" spans="1:14" s="6" customFormat="1" ht="8.1" customHeight="1">
      <c r="A71" s="13"/>
      <c r="B71" s="25"/>
      <c r="C71" s="25"/>
      <c r="D71" s="27"/>
      <c r="E71" s="27"/>
      <c r="F71" s="16"/>
      <c r="G71" s="25"/>
      <c r="H71" s="15"/>
      <c r="I71" s="27"/>
      <c r="J71" s="27"/>
      <c r="K71" s="18"/>
      <c r="L71" s="3"/>
      <c r="M71" s="2"/>
      <c r="N71" s="2"/>
    </row>
    <row r="72" spans="1:14" s="6" customFormat="1" ht="15" customHeight="1">
      <c r="A72" s="13"/>
      <c r="B72" s="25"/>
      <c r="C72" s="25"/>
      <c r="D72" s="27"/>
      <c r="E72" s="27"/>
      <c r="F72" s="16" t="s">
        <v>61</v>
      </c>
      <c r="G72" s="302" t="s">
        <v>47</v>
      </c>
      <c r="H72" s="302"/>
      <c r="I72" s="24">
        <v>0</v>
      </c>
      <c r="J72" s="24">
        <v>0</v>
      </c>
      <c r="K72" s="18"/>
      <c r="L72" s="3"/>
      <c r="M72" s="2"/>
      <c r="N72" s="2"/>
    </row>
    <row r="73" spans="1:14" s="6" customFormat="1" ht="15" customHeight="1">
      <c r="A73" s="13"/>
      <c r="B73" s="25"/>
      <c r="C73" s="303"/>
      <c r="D73" s="303"/>
      <c r="E73" s="27"/>
      <c r="F73" s="16" t="s">
        <v>62</v>
      </c>
      <c r="G73" s="302" t="s">
        <v>48</v>
      </c>
      <c r="H73" s="302"/>
      <c r="I73" s="24">
        <v>122724162</v>
      </c>
      <c r="J73" s="24">
        <v>122724162</v>
      </c>
      <c r="K73" s="18"/>
      <c r="L73" s="3"/>
      <c r="M73" s="2"/>
      <c r="N73" s="2"/>
    </row>
    <row r="74" spans="1:14" s="6" customFormat="1" ht="15" customHeight="1">
      <c r="A74" s="13"/>
      <c r="B74" s="25"/>
      <c r="C74" s="303"/>
      <c r="D74" s="303"/>
      <c r="E74" s="27"/>
      <c r="F74" s="16" t="s">
        <v>88</v>
      </c>
      <c r="G74" s="302" t="s">
        <v>49</v>
      </c>
      <c r="H74" s="302"/>
      <c r="I74" s="24">
        <v>0</v>
      </c>
      <c r="J74" s="24">
        <v>0</v>
      </c>
      <c r="K74" s="18"/>
      <c r="L74" s="3"/>
      <c r="M74" s="2"/>
      <c r="N74" s="2"/>
    </row>
    <row r="75" spans="1:14" s="6" customFormat="1" ht="8.1" customHeight="1">
      <c r="A75" s="13"/>
      <c r="B75" s="25"/>
      <c r="C75" s="303"/>
      <c r="D75" s="303"/>
      <c r="E75" s="27"/>
      <c r="F75" s="16"/>
      <c r="G75" s="25"/>
      <c r="H75" s="15"/>
      <c r="I75" s="27"/>
      <c r="J75" s="27"/>
      <c r="K75" s="18"/>
      <c r="L75" s="3"/>
      <c r="M75" s="2"/>
      <c r="N75" s="2"/>
    </row>
    <row r="76" spans="1:14" s="6" customFormat="1" ht="20.100000000000001" customHeight="1">
      <c r="A76" s="13"/>
      <c r="B76" s="25"/>
      <c r="C76" s="303"/>
      <c r="D76" s="303"/>
      <c r="E76" s="27"/>
      <c r="F76" s="30" t="s">
        <v>135</v>
      </c>
      <c r="G76" s="286" t="s">
        <v>50</v>
      </c>
      <c r="H76" s="286"/>
      <c r="I76" s="29">
        <f>SUM(I78:I82)</f>
        <v>132194118.64</v>
      </c>
      <c r="J76" s="29">
        <f>SUM(J78:J82)</f>
        <v>104244592.84999999</v>
      </c>
      <c r="K76" s="18"/>
      <c r="L76" s="3"/>
      <c r="M76" s="2"/>
      <c r="N76" s="2"/>
    </row>
    <row r="77" spans="1:14" ht="8.1" customHeight="1">
      <c r="A77" s="13"/>
      <c r="B77" s="25"/>
      <c r="C77" s="303"/>
      <c r="D77" s="303"/>
      <c r="E77" s="27"/>
      <c r="F77" s="16"/>
      <c r="G77" s="19"/>
      <c r="H77" s="15"/>
      <c r="I77" s="35"/>
      <c r="J77" s="35"/>
      <c r="K77" s="18"/>
    </row>
    <row r="78" spans="1:14" ht="14.25">
      <c r="A78" s="13"/>
      <c r="B78" s="25"/>
      <c r="C78" s="303"/>
      <c r="D78" s="303"/>
      <c r="E78" s="27"/>
      <c r="F78" s="16" t="s">
        <v>61</v>
      </c>
      <c r="G78" s="302" t="s">
        <v>51</v>
      </c>
      <c r="H78" s="302"/>
      <c r="I78" s="24">
        <v>27927116.75</v>
      </c>
      <c r="J78" s="24">
        <v>1560510.48</v>
      </c>
      <c r="K78" s="18"/>
    </row>
    <row r="79" spans="1:14" ht="14.25">
      <c r="A79" s="13"/>
      <c r="B79" s="25"/>
      <c r="C79" s="303"/>
      <c r="D79" s="303"/>
      <c r="E79" s="27"/>
      <c r="F79" s="16" t="s">
        <v>62</v>
      </c>
      <c r="G79" s="302" t="s">
        <v>52</v>
      </c>
      <c r="H79" s="302"/>
      <c r="I79" s="24">
        <v>104010398.89</v>
      </c>
      <c r="J79" s="24">
        <v>102449888.41</v>
      </c>
      <c r="K79" s="18"/>
    </row>
    <row r="80" spans="1:14" s="6" customFormat="1" ht="14.25">
      <c r="A80" s="13"/>
      <c r="B80" s="25"/>
      <c r="C80" s="303"/>
      <c r="D80" s="303"/>
      <c r="E80" s="27"/>
      <c r="F80" s="16" t="s">
        <v>88</v>
      </c>
      <c r="G80" s="302" t="s">
        <v>53</v>
      </c>
      <c r="H80" s="302"/>
      <c r="I80" s="24">
        <v>0</v>
      </c>
      <c r="J80" s="24">
        <v>0</v>
      </c>
      <c r="K80" s="18"/>
      <c r="L80" s="3"/>
      <c r="M80" s="2"/>
      <c r="N80" s="2"/>
    </row>
    <row r="81" spans="1:14" s="6" customFormat="1" ht="14.25">
      <c r="A81" s="13"/>
      <c r="B81" s="25"/>
      <c r="C81" s="25"/>
      <c r="D81" s="27"/>
      <c r="E81" s="27"/>
      <c r="F81" s="16" t="s">
        <v>87</v>
      </c>
      <c r="G81" s="302" t="s">
        <v>54</v>
      </c>
      <c r="H81" s="302"/>
      <c r="I81" s="24">
        <v>0</v>
      </c>
      <c r="J81" s="24">
        <v>0</v>
      </c>
      <c r="K81" s="18"/>
      <c r="L81" s="3"/>
      <c r="M81" s="2"/>
      <c r="N81" s="2"/>
    </row>
    <row r="82" spans="1:14" s="6" customFormat="1" ht="14.25">
      <c r="A82" s="13"/>
      <c r="B82" s="25"/>
      <c r="C82" s="25"/>
      <c r="D82" s="27"/>
      <c r="E82" s="27"/>
      <c r="F82" s="16" t="s">
        <v>89</v>
      </c>
      <c r="G82" s="302" t="s">
        <v>55</v>
      </c>
      <c r="H82" s="302"/>
      <c r="I82" s="24">
        <v>256603</v>
      </c>
      <c r="J82" s="24">
        <v>234193.96</v>
      </c>
      <c r="K82" s="18"/>
      <c r="L82" s="3"/>
      <c r="M82" s="2"/>
      <c r="N82" s="2"/>
    </row>
    <row r="83" spans="1:14" s="6" customFormat="1" ht="8.1" customHeight="1">
      <c r="A83" s="13"/>
      <c r="B83" s="25"/>
      <c r="C83" s="25"/>
      <c r="D83" s="27"/>
      <c r="E83" s="27"/>
      <c r="F83" s="16"/>
      <c r="G83" s="25"/>
      <c r="H83" s="15"/>
      <c r="I83" s="27"/>
      <c r="J83" s="27"/>
      <c r="K83" s="18"/>
      <c r="L83" s="3"/>
      <c r="M83" s="2"/>
      <c r="N83" s="2"/>
    </row>
    <row r="84" spans="1:14" ht="15">
      <c r="A84" s="13"/>
      <c r="B84" s="25"/>
      <c r="C84" s="25"/>
      <c r="D84" s="27"/>
      <c r="E84" s="27"/>
      <c r="F84" s="30" t="s">
        <v>136</v>
      </c>
      <c r="G84" s="286" t="s">
        <v>56</v>
      </c>
      <c r="H84" s="286"/>
      <c r="I84" s="29">
        <f>SUM(I86:I87)</f>
        <v>0</v>
      </c>
      <c r="J84" s="29">
        <f>SUM(J86:J87)</f>
        <v>0</v>
      </c>
      <c r="K84" s="18"/>
    </row>
    <row r="85" spans="1:14" ht="8.1" customHeight="1">
      <c r="A85" s="13"/>
      <c r="B85" s="25"/>
      <c r="C85" s="25"/>
      <c r="D85" s="27"/>
      <c r="E85" s="27"/>
      <c r="F85" s="16"/>
      <c r="G85" s="25"/>
      <c r="H85" s="15"/>
      <c r="I85" s="27"/>
      <c r="J85" s="27"/>
      <c r="K85" s="18"/>
    </row>
    <row r="86" spans="1:14" ht="14.25">
      <c r="A86" s="13"/>
      <c r="B86" s="25"/>
      <c r="C86" s="25"/>
      <c r="D86" s="27"/>
      <c r="E86" s="27"/>
      <c r="F86" s="16" t="s">
        <v>61</v>
      </c>
      <c r="G86" s="302" t="s">
        <v>57</v>
      </c>
      <c r="H86" s="302"/>
      <c r="I86" s="24">
        <v>0</v>
      </c>
      <c r="J86" s="24">
        <v>0</v>
      </c>
      <c r="K86" s="18"/>
    </row>
    <row r="87" spans="1:14" ht="14.25">
      <c r="A87" s="13"/>
      <c r="B87" s="25"/>
      <c r="C87" s="25"/>
      <c r="D87" s="27"/>
      <c r="E87" s="27"/>
      <c r="F87" s="16" t="s">
        <v>62</v>
      </c>
      <c r="G87" s="302" t="s">
        <v>58</v>
      </c>
      <c r="H87" s="302"/>
      <c r="I87" s="24">
        <v>0</v>
      </c>
      <c r="J87" s="24">
        <v>0</v>
      </c>
      <c r="K87" s="18"/>
    </row>
    <row r="88" spans="1:14" ht="8.1" customHeight="1">
      <c r="A88" s="13"/>
      <c r="B88" s="25"/>
      <c r="C88" s="25"/>
      <c r="D88" s="27"/>
      <c r="E88" s="27"/>
      <c r="F88" s="16"/>
      <c r="G88" s="25"/>
      <c r="H88" s="37"/>
      <c r="I88" s="27"/>
      <c r="J88" s="27"/>
      <c r="K88" s="18"/>
    </row>
    <row r="89" spans="1:14" ht="15">
      <c r="A89" s="13"/>
      <c r="B89" s="25"/>
      <c r="C89" s="25"/>
      <c r="D89" s="27"/>
      <c r="E89" s="27"/>
      <c r="F89" s="30" t="s">
        <v>137</v>
      </c>
      <c r="G89" s="286" t="s">
        <v>59</v>
      </c>
      <c r="H89" s="286"/>
      <c r="I89" s="29">
        <f>I70+I76+I84</f>
        <v>254918280.63999999</v>
      </c>
      <c r="J89" s="29">
        <f>J70+J76+J84</f>
        <v>226968754.84999999</v>
      </c>
      <c r="K89" s="18"/>
    </row>
    <row r="90" spans="1:14" ht="8.1" customHeight="1">
      <c r="A90" s="13"/>
      <c r="B90" s="25"/>
      <c r="C90" s="25"/>
      <c r="D90" s="27"/>
      <c r="E90" s="27"/>
      <c r="F90" s="16"/>
      <c r="G90" s="25"/>
      <c r="H90" s="15"/>
      <c r="I90" s="27"/>
      <c r="J90" s="27"/>
      <c r="K90" s="18"/>
    </row>
    <row r="91" spans="1:14" ht="15">
      <c r="A91" s="13"/>
      <c r="B91" s="25"/>
      <c r="C91" s="25"/>
      <c r="D91" s="27"/>
      <c r="E91" s="27"/>
      <c r="F91" s="16" t="s">
        <v>138</v>
      </c>
      <c r="G91" s="286" t="s">
        <v>60</v>
      </c>
      <c r="H91" s="286"/>
      <c r="I91" s="29">
        <f>I66+I89</f>
        <v>262387846.48999998</v>
      </c>
      <c r="J91" s="29">
        <f>J66+J89</f>
        <v>243584340.94999999</v>
      </c>
      <c r="K91" s="18"/>
    </row>
    <row r="92" spans="1:14" ht="8.1" customHeight="1" thickBot="1">
      <c r="A92" s="38"/>
      <c r="B92" s="39"/>
      <c r="C92" s="39"/>
      <c r="D92" s="39"/>
      <c r="E92" s="39"/>
      <c r="F92" s="40"/>
      <c r="G92" s="39"/>
      <c r="H92" s="39"/>
      <c r="I92" s="39"/>
      <c r="J92" s="39"/>
      <c r="K92" s="41"/>
    </row>
    <row r="93" spans="1:14" ht="15" customHeight="1">
      <c r="B93" s="52"/>
      <c r="C93" s="52"/>
      <c r="D93" s="52"/>
      <c r="E93" s="52"/>
      <c r="F93" s="52"/>
      <c r="G93" s="52"/>
      <c r="H93" s="52"/>
      <c r="I93" s="52"/>
      <c r="J93" s="52"/>
    </row>
    <row r="94" spans="1:14">
      <c r="B94" s="42"/>
      <c r="C94" s="268"/>
      <c r="D94" s="268"/>
      <c r="E94" s="43"/>
      <c r="G94" s="269"/>
      <c r="H94" s="269"/>
      <c r="I94" s="43"/>
      <c r="J94" s="43"/>
    </row>
    <row r="95" spans="1:14">
      <c r="B95" s="45"/>
      <c r="C95" s="265"/>
      <c r="D95" s="265"/>
      <c r="E95" s="43"/>
      <c r="F95" s="46"/>
      <c r="G95" s="265"/>
      <c r="H95" s="265"/>
      <c r="I95" s="47"/>
      <c r="J95" s="43"/>
    </row>
    <row r="96" spans="1:14">
      <c r="B96" s="48"/>
      <c r="C96" s="266"/>
      <c r="D96" s="266"/>
      <c r="E96" s="49"/>
      <c r="F96" s="46"/>
      <c r="G96" s="266"/>
      <c r="H96" s="266"/>
      <c r="I96" s="47"/>
      <c r="J96" s="43"/>
    </row>
    <row r="100" spans="3:10">
      <c r="C100" s="265"/>
      <c r="D100" s="265"/>
      <c r="G100" s="265"/>
      <c r="H100" s="265"/>
    </row>
    <row r="101" spans="3:10">
      <c r="C101" s="266"/>
      <c r="D101" s="266"/>
      <c r="G101" s="266"/>
      <c r="H101" s="266"/>
    </row>
    <row r="102" spans="3:10" ht="14.25">
      <c r="F102" s="50"/>
    </row>
    <row r="103" spans="3:10">
      <c r="I103" s="36"/>
      <c r="J103" s="36"/>
    </row>
  </sheetData>
  <mergeCells count="141">
    <mergeCell ref="G42:H42"/>
    <mergeCell ref="G18:H18"/>
    <mergeCell ref="G19:H19"/>
    <mergeCell ref="G20:H20"/>
    <mergeCell ref="G21:H21"/>
    <mergeCell ref="G22:H22"/>
    <mergeCell ref="G23:H23"/>
    <mergeCell ref="G24:H24"/>
    <mergeCell ref="G25:H25"/>
    <mergeCell ref="B28:C28"/>
    <mergeCell ref="B29:C29"/>
    <mergeCell ref="C96:D96"/>
    <mergeCell ref="G96:H96"/>
    <mergeCell ref="C100:D100"/>
    <mergeCell ref="G100:H100"/>
    <mergeCell ref="C101:D101"/>
    <mergeCell ref="G101:H101"/>
    <mergeCell ref="G89:H89"/>
    <mergeCell ref="G91:H91"/>
    <mergeCell ref="C94:D94"/>
    <mergeCell ref="G94:H94"/>
    <mergeCell ref="C95:D95"/>
    <mergeCell ref="G95:H95"/>
    <mergeCell ref="G80:H80"/>
    <mergeCell ref="G81:H81"/>
    <mergeCell ref="G82:H82"/>
    <mergeCell ref="G84:H84"/>
    <mergeCell ref="G86:H86"/>
    <mergeCell ref="G87:H87"/>
    <mergeCell ref="G68:H68"/>
    <mergeCell ref="B69:C69"/>
    <mergeCell ref="G70:H70"/>
    <mergeCell ref="G50:H50"/>
    <mergeCell ref="G72:H72"/>
    <mergeCell ref="C73:D80"/>
    <mergeCell ref="G73:H73"/>
    <mergeCell ref="G74:H74"/>
    <mergeCell ref="G76:H76"/>
    <mergeCell ref="G78:H78"/>
    <mergeCell ref="G79:H79"/>
    <mergeCell ref="B63:C63"/>
    <mergeCell ref="B64:C64"/>
    <mergeCell ref="G64:H64"/>
    <mergeCell ref="B65:C65"/>
    <mergeCell ref="G66:H66"/>
    <mergeCell ref="B67:C67"/>
    <mergeCell ref="B60:C60"/>
    <mergeCell ref="G60:H60"/>
    <mergeCell ref="B61:C61"/>
    <mergeCell ref="G61:H61"/>
    <mergeCell ref="B62:C62"/>
    <mergeCell ref="G62:H62"/>
    <mergeCell ref="B57:C57"/>
    <mergeCell ref="G57:H57"/>
    <mergeCell ref="B58:C58"/>
    <mergeCell ref="G58:H58"/>
    <mergeCell ref="B59:C59"/>
    <mergeCell ref="G59:H59"/>
    <mergeCell ref="B48:C48"/>
    <mergeCell ref="G45:H45"/>
    <mergeCell ref="G49:H49"/>
    <mergeCell ref="B54:C54"/>
    <mergeCell ref="G54:H54"/>
    <mergeCell ref="B56:C56"/>
    <mergeCell ref="G56:H56"/>
    <mergeCell ref="B49:C49"/>
    <mergeCell ref="B50:C50"/>
    <mergeCell ref="B51:C51"/>
    <mergeCell ref="B52:C52"/>
    <mergeCell ref="B46:C46"/>
    <mergeCell ref="B47:C47"/>
    <mergeCell ref="G51:H51"/>
    <mergeCell ref="G52:H52"/>
    <mergeCell ref="G46:H46"/>
    <mergeCell ref="G47:H47"/>
    <mergeCell ref="G48:H48"/>
    <mergeCell ref="B38:C38"/>
    <mergeCell ref="G33:H33"/>
    <mergeCell ref="B44:C44"/>
    <mergeCell ref="G34:H34"/>
    <mergeCell ref="B45:C45"/>
    <mergeCell ref="G38:H38"/>
    <mergeCell ref="B35:C35"/>
    <mergeCell ref="B36:C36"/>
    <mergeCell ref="B37:C37"/>
    <mergeCell ref="B39:C39"/>
    <mergeCell ref="B33:C33"/>
    <mergeCell ref="B34:C34"/>
    <mergeCell ref="G35:H35"/>
    <mergeCell ref="B41:C41"/>
    <mergeCell ref="B42:C42"/>
    <mergeCell ref="B43:C43"/>
    <mergeCell ref="G43:H43"/>
    <mergeCell ref="G44:H44"/>
    <mergeCell ref="B40:C40"/>
    <mergeCell ref="G36:H36"/>
    <mergeCell ref="G37:H37"/>
    <mergeCell ref="G39:H39"/>
    <mergeCell ref="G40:H40"/>
    <mergeCell ref="G41:H41"/>
    <mergeCell ref="B16:C16"/>
    <mergeCell ref="G16:H16"/>
    <mergeCell ref="B24:C24"/>
    <mergeCell ref="G26:H26"/>
    <mergeCell ref="B32:C32"/>
    <mergeCell ref="G30:H30"/>
    <mergeCell ref="B17:C17"/>
    <mergeCell ref="B18:C18"/>
    <mergeCell ref="B19:C19"/>
    <mergeCell ref="B20:C20"/>
    <mergeCell ref="B30:C30"/>
    <mergeCell ref="B31:C31"/>
    <mergeCell ref="B21:C21"/>
    <mergeCell ref="B22:C22"/>
    <mergeCell ref="B23:C23"/>
    <mergeCell ref="B25:C25"/>
    <mergeCell ref="B26:C26"/>
    <mergeCell ref="B27:C27"/>
    <mergeCell ref="G27:H27"/>
    <mergeCell ref="G28:H28"/>
    <mergeCell ref="G29:H29"/>
    <mergeCell ref="G31:H31"/>
    <mergeCell ref="G32:H32"/>
    <mergeCell ref="G17:H17"/>
    <mergeCell ref="I9:K9"/>
    <mergeCell ref="J10:K10"/>
    <mergeCell ref="B12:C12"/>
    <mergeCell ref="G12:H12"/>
    <mergeCell ref="B14:C14"/>
    <mergeCell ref="G14:H14"/>
    <mergeCell ref="A1:K1"/>
    <mergeCell ref="A3:K3"/>
    <mergeCell ref="A4:K4"/>
    <mergeCell ref="A5:K5"/>
    <mergeCell ref="A6:K6"/>
    <mergeCell ref="A9:A10"/>
    <mergeCell ref="B9:C10"/>
    <mergeCell ref="D9:E9"/>
    <mergeCell ref="F9:F10"/>
    <mergeCell ref="G9:H10"/>
    <mergeCell ref="A2:K2"/>
  </mergeCells>
  <conditionalFormatting sqref="C73:D80">
    <cfRule type="expression" dxfId="1" priority="17">
      <formula>$E$69&lt;&gt;$J$91</formula>
    </cfRule>
    <cfRule type="expression" dxfId="0" priority="18">
      <formula>$D$69&lt;&gt;$I$91</formula>
    </cfRule>
  </conditionalFormatting>
  <printOptions horizontalCentered="1"/>
  <pageMargins left="0.59055118110236227" right="0.19685039370078741" top="0.59055118110236227" bottom="0.19685039370078741" header="0" footer="0"/>
  <pageSetup scale="43" orientation="landscape" horizontalDpi="300" verticalDpi="300" r:id="rId1"/>
  <headerFooter>
    <oddFooter>&amp;CLDF/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K33" sqref="K33"/>
    </sheetView>
  </sheetViews>
  <sheetFormatPr baseColWidth="10" defaultRowHeight="15"/>
  <cols>
    <col min="2" max="2" width="24.5703125" customWidth="1"/>
    <col min="4" max="4" width="24.140625" customWidth="1"/>
    <col min="5" max="5" width="18.7109375" customWidth="1"/>
    <col min="6" max="6" width="24.85546875" customWidth="1"/>
    <col min="7" max="7" width="18.7109375" customWidth="1"/>
    <col min="8" max="8" width="22.5703125" customWidth="1"/>
  </cols>
  <sheetData>
    <row r="1" spans="1:8" ht="18">
      <c r="A1" s="279" t="s">
        <v>141</v>
      </c>
      <c r="B1" s="279"/>
      <c r="C1" s="279"/>
      <c r="D1" s="279"/>
      <c r="E1" s="279"/>
      <c r="F1" s="279"/>
      <c r="G1" s="279"/>
      <c r="H1" s="279"/>
    </row>
    <row r="2" spans="1:8" ht="18">
      <c r="A2" s="272" t="s">
        <v>144</v>
      </c>
      <c r="B2" s="272"/>
      <c r="C2" s="272"/>
      <c r="D2" s="272"/>
      <c r="E2" s="272"/>
      <c r="F2" s="272"/>
      <c r="G2" s="272"/>
      <c r="H2" s="272"/>
    </row>
    <row r="3" spans="1:8" ht="18">
      <c r="A3" s="272" t="s">
        <v>173</v>
      </c>
      <c r="B3" s="272"/>
      <c r="C3" s="272"/>
      <c r="D3" s="272"/>
      <c r="E3" s="272"/>
      <c r="F3" s="272"/>
      <c r="G3" s="272"/>
      <c r="H3" s="272"/>
    </row>
    <row r="4" spans="1:8" ht="15.75">
      <c r="A4" s="306" t="s">
        <v>174</v>
      </c>
      <c r="B4" s="306"/>
      <c r="C4" s="306"/>
      <c r="D4" s="306"/>
      <c r="E4" s="306"/>
      <c r="F4" s="306"/>
      <c r="G4" s="306"/>
      <c r="H4" s="306"/>
    </row>
    <row r="5" spans="1:8" ht="18">
      <c r="A5" s="272" t="s">
        <v>0</v>
      </c>
      <c r="B5" s="272"/>
      <c r="C5" s="272"/>
      <c r="D5" s="272"/>
      <c r="E5" s="272"/>
      <c r="F5" s="272"/>
      <c r="G5" s="272"/>
      <c r="H5" s="272"/>
    </row>
    <row r="6" spans="1:8" ht="36">
      <c r="A6" s="304" t="s">
        <v>175</v>
      </c>
      <c r="B6" s="305"/>
      <c r="C6" s="305"/>
      <c r="D6" s="130" t="s">
        <v>176</v>
      </c>
      <c r="E6" s="131" t="s">
        <v>177</v>
      </c>
      <c r="F6" s="132" t="s">
        <v>178</v>
      </c>
      <c r="G6" s="132" t="s">
        <v>179</v>
      </c>
      <c r="H6" s="132" t="s">
        <v>154</v>
      </c>
    </row>
    <row r="7" spans="1:8">
      <c r="A7" s="307" t="s">
        <v>180</v>
      </c>
      <c r="B7" s="308"/>
      <c r="C7" s="308"/>
      <c r="D7" s="133">
        <f>D10+D12</f>
        <v>0</v>
      </c>
      <c r="E7" s="133">
        <f>E10+E12</f>
        <v>0</v>
      </c>
      <c r="F7" s="133">
        <f>F10+F12</f>
        <v>0</v>
      </c>
      <c r="G7" s="133">
        <f>G10+G12</f>
        <v>0</v>
      </c>
      <c r="H7" s="134">
        <f>H10+H12</f>
        <v>0</v>
      </c>
    </row>
    <row r="8" spans="1:8">
      <c r="A8" s="135"/>
      <c r="B8" s="136"/>
      <c r="C8" s="136"/>
      <c r="D8" s="133"/>
      <c r="E8" s="133"/>
      <c r="F8" s="133"/>
      <c r="G8" s="133"/>
      <c r="H8" s="134"/>
    </row>
    <row r="9" spans="1:8">
      <c r="A9" s="135"/>
      <c r="B9" s="136"/>
      <c r="C9" s="136"/>
      <c r="D9" s="133"/>
      <c r="E9" s="133"/>
      <c r="F9" s="133"/>
      <c r="G9" s="133"/>
      <c r="H9" s="134"/>
    </row>
    <row r="10" spans="1:8">
      <c r="A10" s="137"/>
      <c r="B10" s="278" t="s">
        <v>181</v>
      </c>
      <c r="C10" s="278"/>
      <c r="D10" s="69">
        <v>0</v>
      </c>
      <c r="E10" s="70">
        <v>0</v>
      </c>
      <c r="F10" s="69">
        <v>0</v>
      </c>
      <c r="G10" s="69">
        <v>0</v>
      </c>
      <c r="H10" s="138">
        <v>0</v>
      </c>
    </row>
    <row r="11" spans="1:8">
      <c r="A11" s="139"/>
      <c r="B11" s="80"/>
      <c r="C11" s="80"/>
      <c r="D11" s="140"/>
      <c r="E11" s="82"/>
      <c r="F11" s="141"/>
      <c r="G11" s="141"/>
      <c r="H11" s="142"/>
    </row>
    <row r="12" spans="1:8">
      <c r="A12" s="137"/>
      <c r="B12" s="85" t="s">
        <v>182</v>
      </c>
      <c r="C12" s="85"/>
      <c r="D12" s="69">
        <v>0</v>
      </c>
      <c r="E12" s="69">
        <v>0</v>
      </c>
      <c r="F12" s="87">
        <v>0</v>
      </c>
      <c r="G12" s="87">
        <v>0</v>
      </c>
      <c r="H12" s="143">
        <v>0</v>
      </c>
    </row>
    <row r="13" spans="1:8">
      <c r="A13" s="139"/>
      <c r="B13" s="80"/>
      <c r="C13" s="80"/>
      <c r="D13" s="140"/>
      <c r="E13" s="69"/>
      <c r="F13" s="141"/>
      <c r="G13" s="141"/>
      <c r="H13" s="142"/>
    </row>
    <row r="14" spans="1:8">
      <c r="A14" s="137"/>
      <c r="B14" s="85" t="s">
        <v>183</v>
      </c>
      <c r="C14" s="85"/>
      <c r="D14" s="69">
        <v>0</v>
      </c>
      <c r="E14" s="69">
        <v>0</v>
      </c>
      <c r="F14" s="87">
        <v>0</v>
      </c>
      <c r="G14" s="87">
        <v>0</v>
      </c>
      <c r="H14" s="143">
        <v>0</v>
      </c>
    </row>
    <row r="15" spans="1:8">
      <c r="A15" s="144"/>
      <c r="B15" s="92"/>
      <c r="C15" s="92"/>
      <c r="D15" s="102"/>
      <c r="E15" s="113"/>
      <c r="F15" s="114"/>
      <c r="G15" s="114"/>
      <c r="H15" s="145"/>
    </row>
    <row r="16" spans="1:8">
      <c r="A16" s="144"/>
      <c r="B16" s="92"/>
      <c r="C16" s="92"/>
      <c r="D16" s="102"/>
      <c r="E16" s="113"/>
      <c r="F16" s="114"/>
      <c r="G16" s="114"/>
      <c r="H16" s="145"/>
    </row>
    <row r="17" spans="1:8">
      <c r="A17" s="144"/>
      <c r="B17" s="92"/>
      <c r="C17" s="92"/>
      <c r="D17" s="102"/>
      <c r="E17" s="113"/>
      <c r="F17" s="114"/>
      <c r="G17" s="114"/>
      <c r="H17" s="145"/>
    </row>
    <row r="18" spans="1:8">
      <c r="A18" s="144"/>
      <c r="B18" s="92"/>
      <c r="C18" s="92"/>
      <c r="D18" s="102"/>
      <c r="E18" s="113"/>
      <c r="F18" s="114"/>
      <c r="G18" s="114"/>
      <c r="H18" s="145"/>
    </row>
    <row r="19" spans="1:8">
      <c r="A19" s="144"/>
      <c r="B19" s="92"/>
      <c r="C19" s="92"/>
      <c r="D19" s="102"/>
      <c r="E19" s="113"/>
      <c r="F19" s="114"/>
      <c r="G19" s="114"/>
      <c r="H19" s="145"/>
    </row>
    <row r="20" spans="1:8">
      <c r="A20" s="144"/>
      <c r="B20" s="92"/>
      <c r="C20" s="92"/>
      <c r="D20" s="102"/>
      <c r="E20" s="113"/>
      <c r="F20" s="114"/>
      <c r="G20" s="114"/>
      <c r="H20" s="145"/>
    </row>
    <row r="21" spans="1:8">
      <c r="A21" s="144"/>
      <c r="B21" s="92"/>
      <c r="C21" s="92"/>
      <c r="D21" s="102"/>
      <c r="E21" s="113"/>
      <c r="F21" s="114"/>
      <c r="G21" s="114"/>
      <c r="H21" s="145"/>
    </row>
    <row r="22" spans="1:8">
      <c r="A22" s="144"/>
      <c r="B22" s="92"/>
      <c r="C22" s="92"/>
      <c r="D22" s="102"/>
      <c r="E22" s="113"/>
      <c r="F22" s="114"/>
      <c r="G22" s="114"/>
      <c r="H22" s="145"/>
    </row>
    <row r="23" spans="1:8">
      <c r="A23" s="144"/>
      <c r="B23" s="92"/>
      <c r="C23" s="92"/>
      <c r="D23" s="102"/>
      <c r="E23" s="113"/>
      <c r="F23" s="114"/>
      <c r="G23" s="114"/>
      <c r="H23" s="145"/>
    </row>
    <row r="24" spans="1:8">
      <c r="A24" s="144"/>
      <c r="B24" s="92"/>
      <c r="C24" s="92"/>
      <c r="D24" s="102"/>
      <c r="E24" s="113"/>
      <c r="F24" s="114"/>
      <c r="G24" s="114"/>
      <c r="H24" s="145"/>
    </row>
    <row r="25" spans="1:8">
      <c r="A25" s="144"/>
      <c r="B25" s="92"/>
      <c r="C25" s="92"/>
      <c r="D25" s="102"/>
      <c r="E25" s="113"/>
      <c r="F25" s="114"/>
      <c r="G25" s="114"/>
      <c r="H25" s="145"/>
    </row>
    <row r="26" spans="1:8">
      <c r="A26" s="144"/>
      <c r="B26" s="92"/>
      <c r="C26" s="92"/>
      <c r="D26" s="102"/>
      <c r="E26" s="113"/>
      <c r="F26" s="114"/>
      <c r="G26" s="114"/>
      <c r="H26" s="145"/>
    </row>
    <row r="27" spans="1:8">
      <c r="A27" s="144"/>
      <c r="B27" s="92"/>
      <c r="C27" s="92"/>
      <c r="D27" s="102"/>
      <c r="E27" s="113"/>
      <c r="F27" s="114"/>
      <c r="G27" s="114"/>
      <c r="H27" s="145"/>
    </row>
    <row r="28" spans="1:8">
      <c r="A28" s="144"/>
      <c r="B28" s="99"/>
      <c r="C28" s="121"/>
      <c r="D28" s="101"/>
      <c r="E28" s="77"/>
      <c r="F28" s="75"/>
      <c r="G28" s="75"/>
      <c r="H28" s="145"/>
    </row>
    <row r="29" spans="1:8">
      <c r="A29" s="144"/>
      <c r="B29" s="99"/>
      <c r="C29" s="121"/>
      <c r="D29" s="121"/>
      <c r="E29" s="74"/>
      <c r="F29" s="105"/>
      <c r="G29" s="105"/>
      <c r="H29" s="146"/>
    </row>
    <row r="30" spans="1:8">
      <c r="A30" s="144"/>
      <c r="B30" s="92"/>
      <c r="C30" s="92"/>
      <c r="D30" s="102"/>
      <c r="E30" s="113"/>
      <c r="F30" s="114"/>
      <c r="G30" s="114"/>
      <c r="H30" s="145"/>
    </row>
    <row r="31" spans="1:8">
      <c r="A31" s="144"/>
      <c r="B31" s="99"/>
      <c r="C31" s="121"/>
      <c r="D31" s="121"/>
      <c r="E31" s="74"/>
      <c r="F31" s="105"/>
      <c r="G31" s="105"/>
      <c r="H31" s="146"/>
    </row>
    <row r="32" spans="1:8">
      <c r="A32" s="144"/>
      <c r="B32" s="99"/>
      <c r="C32" s="121"/>
      <c r="D32" s="121"/>
      <c r="E32" s="74"/>
      <c r="F32" s="105"/>
      <c r="G32" s="105"/>
      <c r="H32" s="146"/>
    </row>
    <row r="33" spans="1:8">
      <c r="A33" s="144"/>
      <c r="B33" s="99"/>
      <c r="C33" s="121"/>
      <c r="D33" s="121"/>
      <c r="E33" s="74"/>
      <c r="F33" s="105"/>
      <c r="G33" s="105"/>
      <c r="H33" s="146"/>
    </row>
    <row r="34" spans="1:8">
      <c r="A34" s="144"/>
      <c r="B34" s="99"/>
      <c r="C34" s="121"/>
      <c r="D34" s="121"/>
      <c r="E34" s="74"/>
      <c r="F34" s="105"/>
      <c r="G34" s="105"/>
      <c r="H34" s="146"/>
    </row>
    <row r="35" spans="1:8">
      <c r="A35" s="144"/>
      <c r="B35" s="92"/>
      <c r="C35" s="92"/>
      <c r="D35" s="102"/>
      <c r="E35" s="113"/>
      <c r="F35" s="114"/>
      <c r="G35" s="114"/>
      <c r="H35" s="145"/>
    </row>
    <row r="36" spans="1:8">
      <c r="A36" s="144"/>
      <c r="B36" s="99"/>
      <c r="C36" s="121"/>
      <c r="D36" s="121"/>
      <c r="E36" s="74"/>
      <c r="F36" s="105"/>
      <c r="G36" s="105"/>
      <c r="H36" s="146"/>
    </row>
    <row r="37" spans="1:8">
      <c r="A37" s="144"/>
      <c r="B37" s="99"/>
      <c r="C37" s="121"/>
      <c r="D37" s="121"/>
      <c r="E37" s="74"/>
      <c r="F37" s="105"/>
      <c r="G37" s="105"/>
      <c r="H37" s="146"/>
    </row>
    <row r="38" spans="1:8">
      <c r="A38" s="144"/>
      <c r="B38" s="99"/>
      <c r="C38" s="121"/>
      <c r="D38" s="121"/>
      <c r="E38" s="74"/>
      <c r="F38" s="105"/>
      <c r="G38" s="105"/>
      <c r="H38" s="146"/>
    </row>
    <row r="39" spans="1:8">
      <c r="A39" s="144"/>
      <c r="B39" s="99"/>
      <c r="C39" s="121"/>
      <c r="D39" s="121"/>
      <c r="E39" s="74"/>
      <c r="F39" s="105"/>
      <c r="G39" s="105"/>
      <c r="H39" s="146"/>
    </row>
    <row r="40" spans="1:8">
      <c r="A40" s="309"/>
      <c r="B40" s="310"/>
      <c r="C40" s="310"/>
      <c r="D40" s="147"/>
      <c r="E40" s="148"/>
      <c r="F40" s="149"/>
      <c r="G40" s="149"/>
      <c r="H40" s="150"/>
    </row>
    <row r="41" spans="1:8">
      <c r="A41" s="151"/>
      <c r="B41" s="267"/>
      <c r="C41" s="267"/>
      <c r="D41" s="267"/>
      <c r="E41" s="267"/>
      <c r="F41" s="267"/>
      <c r="G41" s="267"/>
      <c r="H41" s="311"/>
    </row>
    <row r="42" spans="1:8" ht="15.75" thickBot="1">
      <c r="A42" s="152"/>
      <c r="B42" s="153"/>
      <c r="C42" s="312"/>
      <c r="D42" s="312"/>
      <c r="E42" s="313"/>
      <c r="F42" s="313"/>
      <c r="G42" s="154"/>
      <c r="H42" s="155"/>
    </row>
  </sheetData>
  <mergeCells count="12">
    <mergeCell ref="A7:C7"/>
    <mergeCell ref="B10:C10"/>
    <mergeCell ref="A40:C40"/>
    <mergeCell ref="B41:H41"/>
    <mergeCell ref="C42:D42"/>
    <mergeCell ref="E42:F42"/>
    <mergeCell ref="A6:C6"/>
    <mergeCell ref="A1:H1"/>
    <mergeCell ref="A2:H2"/>
    <mergeCell ref="A3:H3"/>
    <mergeCell ref="A4:H4"/>
    <mergeCell ref="A5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Q27" sqref="Q27"/>
    </sheetView>
  </sheetViews>
  <sheetFormatPr baseColWidth="10" defaultRowHeight="15"/>
  <sheetData>
    <row r="1" spans="1:12" ht="18">
      <c r="A1" s="279" t="s">
        <v>141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18">
      <c r="A2" s="272" t="s">
        <v>144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8">
      <c r="A3" s="272" t="s">
        <v>184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18">
      <c r="A4" s="272" t="s">
        <v>146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2" ht="18.75" thickBot="1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2" ht="108.75" thickBot="1">
      <c r="A6" s="274" t="s">
        <v>185</v>
      </c>
      <c r="B6" s="275"/>
      <c r="C6" s="63" t="s">
        <v>186</v>
      </c>
      <c r="D6" s="63" t="s">
        <v>187</v>
      </c>
      <c r="E6" s="64" t="s">
        <v>188</v>
      </c>
      <c r="F6" s="64" t="s">
        <v>189</v>
      </c>
      <c r="G6" s="64" t="s">
        <v>190</v>
      </c>
      <c r="H6" s="129" t="s">
        <v>191</v>
      </c>
      <c r="I6" s="129" t="s">
        <v>192</v>
      </c>
      <c r="J6" s="129" t="s">
        <v>193</v>
      </c>
      <c r="K6" s="129" t="s">
        <v>194</v>
      </c>
      <c r="L6" s="129" t="s">
        <v>195</v>
      </c>
    </row>
    <row r="7" spans="1:12" ht="48">
      <c r="A7" s="156"/>
      <c r="B7" s="157" t="s">
        <v>196</v>
      </c>
      <c r="C7" s="158"/>
      <c r="D7" s="159" t="s">
        <v>197</v>
      </c>
      <c r="E7" s="159"/>
      <c r="F7" s="160">
        <v>0</v>
      </c>
      <c r="G7" s="161"/>
      <c r="H7" s="160">
        <v>0</v>
      </c>
      <c r="I7" s="160">
        <v>0</v>
      </c>
      <c r="J7" s="160">
        <v>0</v>
      </c>
      <c r="K7" s="160">
        <v>0</v>
      </c>
      <c r="L7" s="162">
        <v>0</v>
      </c>
    </row>
    <row r="8" spans="1:12">
      <c r="A8" s="163"/>
      <c r="B8" s="73" t="s">
        <v>198</v>
      </c>
      <c r="C8" s="164"/>
      <c r="D8" s="165"/>
      <c r="E8" s="166"/>
      <c r="F8" s="167"/>
      <c r="G8" s="167"/>
      <c r="H8" s="168"/>
      <c r="I8" s="168"/>
      <c r="J8" s="168"/>
      <c r="K8" s="168"/>
      <c r="L8" s="169"/>
    </row>
    <row r="9" spans="1:12">
      <c r="A9" s="163"/>
      <c r="B9" s="73" t="s">
        <v>199</v>
      </c>
      <c r="C9" s="164"/>
      <c r="D9" s="165"/>
      <c r="E9" s="166"/>
      <c r="F9" s="167"/>
      <c r="G9" s="167"/>
      <c r="H9" s="168"/>
      <c r="I9" s="168"/>
      <c r="J9" s="168"/>
      <c r="K9" s="168"/>
      <c r="L9" s="169"/>
    </row>
    <row r="10" spans="1:12">
      <c r="A10" s="163"/>
      <c r="B10" s="73" t="s">
        <v>200</v>
      </c>
      <c r="C10" s="164"/>
      <c r="D10" s="165"/>
      <c r="E10" s="166"/>
      <c r="F10" s="167"/>
      <c r="G10" s="167"/>
      <c r="H10" s="168"/>
      <c r="I10" s="168"/>
      <c r="J10" s="168"/>
      <c r="K10" s="168"/>
      <c r="L10" s="169"/>
    </row>
    <row r="11" spans="1:12">
      <c r="A11" s="163"/>
      <c r="B11" s="73" t="s">
        <v>201</v>
      </c>
      <c r="C11" s="164"/>
      <c r="D11" s="165"/>
      <c r="E11" s="166"/>
      <c r="F11" s="167"/>
      <c r="G11" s="167"/>
      <c r="H11" s="168"/>
      <c r="I11" s="168"/>
      <c r="J11" s="168"/>
      <c r="K11" s="168"/>
      <c r="L11" s="169"/>
    </row>
    <row r="12" spans="1:12">
      <c r="A12" s="163"/>
      <c r="B12" s="73"/>
      <c r="C12" s="164"/>
      <c r="D12" s="165"/>
      <c r="E12" s="166"/>
      <c r="F12" s="167"/>
      <c r="G12" s="167"/>
      <c r="H12" s="168"/>
      <c r="I12" s="168"/>
      <c r="J12" s="168"/>
      <c r="K12" s="168"/>
      <c r="L12" s="169"/>
    </row>
    <row r="13" spans="1:12">
      <c r="A13" s="163"/>
      <c r="B13" s="73"/>
      <c r="C13" s="170"/>
      <c r="D13" s="165"/>
      <c r="E13" s="171"/>
      <c r="F13" s="167"/>
      <c r="G13" s="167"/>
      <c r="H13" s="168"/>
      <c r="I13" s="168"/>
      <c r="J13" s="168"/>
      <c r="K13" s="168"/>
      <c r="L13" s="172"/>
    </row>
    <row r="14" spans="1:12">
      <c r="A14" s="163"/>
      <c r="B14" s="73"/>
      <c r="C14" s="170"/>
      <c r="D14" s="165"/>
      <c r="E14" s="171"/>
      <c r="F14" s="167"/>
      <c r="G14" s="167"/>
      <c r="H14" s="168"/>
      <c r="I14" s="168"/>
      <c r="J14" s="168"/>
      <c r="K14" s="168"/>
      <c r="L14" s="172"/>
    </row>
    <row r="15" spans="1:12">
      <c r="A15" s="173"/>
      <c r="B15" s="80"/>
      <c r="C15" s="170"/>
      <c r="D15" s="174"/>
      <c r="E15" s="174"/>
      <c r="F15" s="175"/>
      <c r="G15" s="175"/>
      <c r="H15" s="176"/>
      <c r="I15" s="176"/>
      <c r="J15" s="176"/>
      <c r="K15" s="176"/>
      <c r="L15" s="177"/>
    </row>
    <row r="16" spans="1:12">
      <c r="A16" s="178"/>
      <c r="B16" s="85" t="s">
        <v>202</v>
      </c>
      <c r="C16" s="170"/>
      <c r="D16" s="179"/>
      <c r="E16" s="179"/>
      <c r="F16" s="180">
        <v>0</v>
      </c>
      <c r="G16" s="181"/>
      <c r="H16" s="182">
        <v>0</v>
      </c>
      <c r="I16" s="182">
        <v>0</v>
      </c>
      <c r="J16" s="182">
        <v>0</v>
      </c>
      <c r="K16" s="182">
        <v>0</v>
      </c>
      <c r="L16" s="183">
        <v>0</v>
      </c>
    </row>
    <row r="17" spans="1:12">
      <c r="A17" s="163"/>
      <c r="B17" s="73" t="s">
        <v>203</v>
      </c>
      <c r="C17" s="170"/>
      <c r="D17" s="165"/>
      <c r="E17" s="166"/>
      <c r="F17" s="167"/>
      <c r="G17" s="167"/>
      <c r="H17" s="168"/>
      <c r="I17" s="168"/>
      <c r="J17" s="168"/>
      <c r="K17" s="168"/>
      <c r="L17" s="169"/>
    </row>
    <row r="18" spans="1:12">
      <c r="A18" s="163"/>
      <c r="B18" s="73" t="s">
        <v>204</v>
      </c>
      <c r="C18" s="170"/>
      <c r="D18" s="165"/>
      <c r="E18" s="166"/>
      <c r="F18" s="167"/>
      <c r="G18" s="167"/>
      <c r="H18" s="168"/>
      <c r="I18" s="168"/>
      <c r="J18" s="168"/>
      <c r="K18" s="168"/>
      <c r="L18" s="169"/>
    </row>
    <row r="19" spans="1:12">
      <c r="A19" s="163"/>
      <c r="B19" s="73" t="s">
        <v>205</v>
      </c>
      <c r="C19" s="164"/>
      <c r="D19" s="165"/>
      <c r="E19" s="166"/>
      <c r="F19" s="167"/>
      <c r="G19" s="167"/>
      <c r="H19" s="168"/>
      <c r="I19" s="168"/>
      <c r="J19" s="168"/>
      <c r="K19" s="168"/>
      <c r="L19" s="169"/>
    </row>
    <row r="20" spans="1:12">
      <c r="A20" s="163"/>
      <c r="B20" s="73" t="s">
        <v>206</v>
      </c>
      <c r="C20" s="164"/>
      <c r="D20" s="165"/>
      <c r="E20" s="166"/>
      <c r="F20" s="167"/>
      <c r="G20" s="167"/>
      <c r="H20" s="168"/>
      <c r="I20" s="168"/>
      <c r="J20" s="168"/>
      <c r="K20" s="168"/>
      <c r="L20" s="169"/>
    </row>
    <row r="21" spans="1:12">
      <c r="A21" s="163"/>
      <c r="B21" s="73"/>
      <c r="C21" s="164"/>
      <c r="D21" s="165"/>
      <c r="E21" s="166"/>
      <c r="F21" s="167"/>
      <c r="G21" s="167"/>
      <c r="H21" s="168"/>
      <c r="I21" s="168"/>
      <c r="J21" s="168"/>
      <c r="K21" s="168"/>
      <c r="L21" s="169"/>
    </row>
    <row r="22" spans="1:12">
      <c r="A22" s="163"/>
      <c r="B22" s="73"/>
      <c r="C22" s="184"/>
      <c r="D22" s="168"/>
      <c r="E22" s="185"/>
      <c r="F22" s="167"/>
      <c r="G22" s="167"/>
      <c r="H22" s="168"/>
      <c r="I22" s="168"/>
      <c r="J22" s="168"/>
      <c r="K22" s="168"/>
      <c r="L22" s="172"/>
    </row>
    <row r="23" spans="1:12">
      <c r="A23" s="163"/>
      <c r="B23" s="73"/>
      <c r="C23" s="184"/>
      <c r="D23" s="168"/>
      <c r="E23" s="185"/>
      <c r="F23" s="167"/>
      <c r="G23" s="167"/>
      <c r="H23" s="168"/>
      <c r="I23" s="168"/>
      <c r="J23" s="168"/>
      <c r="K23" s="168"/>
      <c r="L23" s="172"/>
    </row>
    <row r="24" spans="1:12">
      <c r="A24" s="163"/>
      <c r="B24" s="73"/>
      <c r="C24" s="184"/>
      <c r="D24" s="168"/>
      <c r="E24" s="185"/>
      <c r="F24" s="167"/>
      <c r="G24" s="167"/>
      <c r="H24" s="168"/>
      <c r="I24" s="168"/>
      <c r="J24" s="168"/>
      <c r="K24" s="168"/>
      <c r="L24" s="172"/>
    </row>
    <row r="25" spans="1:12">
      <c r="A25" s="163"/>
      <c r="B25" s="73"/>
      <c r="C25" s="184"/>
      <c r="D25" s="168"/>
      <c r="E25" s="185"/>
      <c r="F25" s="167"/>
      <c r="G25" s="167"/>
      <c r="H25" s="168"/>
      <c r="I25" s="168"/>
      <c r="J25" s="168"/>
      <c r="K25" s="168"/>
      <c r="L25" s="172"/>
    </row>
    <row r="26" spans="1:12">
      <c r="A26" s="163"/>
      <c r="B26" s="73"/>
      <c r="C26" s="186"/>
      <c r="D26" s="168"/>
      <c r="E26" s="187"/>
      <c r="F26" s="188"/>
      <c r="G26" s="188"/>
      <c r="H26" s="168"/>
      <c r="I26" s="168"/>
      <c r="J26" s="168"/>
      <c r="K26" s="168"/>
      <c r="L26" s="172"/>
    </row>
    <row r="27" spans="1:12">
      <c r="A27" s="163"/>
      <c r="B27" s="73"/>
      <c r="C27" s="186"/>
      <c r="D27" s="168"/>
      <c r="E27" s="187"/>
      <c r="F27" s="188"/>
      <c r="G27" s="188"/>
      <c r="H27" s="168"/>
      <c r="I27" s="168"/>
      <c r="J27" s="168"/>
      <c r="K27" s="168"/>
      <c r="L27" s="172"/>
    </row>
    <row r="28" spans="1:12">
      <c r="A28" s="163"/>
      <c r="B28" s="92"/>
      <c r="C28" s="186"/>
      <c r="D28" s="189"/>
      <c r="E28" s="185"/>
      <c r="F28" s="190"/>
      <c r="G28" s="190"/>
      <c r="H28" s="180"/>
      <c r="I28" s="180"/>
      <c r="J28" s="180"/>
      <c r="K28" s="180"/>
      <c r="L28" s="172"/>
    </row>
    <row r="29" spans="1:12" ht="15.75" thickBot="1">
      <c r="A29" s="163"/>
      <c r="B29" s="128"/>
      <c r="C29" s="186"/>
      <c r="D29" s="191"/>
      <c r="E29" s="189"/>
      <c r="F29" s="167"/>
      <c r="G29" s="167"/>
      <c r="H29" s="168"/>
      <c r="I29" s="168"/>
      <c r="J29" s="168"/>
      <c r="K29" s="168"/>
      <c r="L29" s="172"/>
    </row>
    <row r="30" spans="1:12" ht="72">
      <c r="A30" s="192"/>
      <c r="B30" s="193" t="s">
        <v>207</v>
      </c>
      <c r="C30" s="186"/>
      <c r="D30" s="194"/>
      <c r="E30" s="194"/>
      <c r="F30" s="194">
        <v>0</v>
      </c>
      <c r="G30" s="194"/>
      <c r="H30" s="194">
        <v>0</v>
      </c>
      <c r="I30" s="194">
        <v>0</v>
      </c>
      <c r="J30" s="194">
        <v>0</v>
      </c>
      <c r="K30" s="194">
        <v>0</v>
      </c>
      <c r="L30" s="195">
        <v>0</v>
      </c>
    </row>
    <row r="31" spans="1:12">
      <c r="A31" s="163"/>
      <c r="B31" s="128"/>
      <c r="C31" s="196"/>
      <c r="D31" s="196"/>
      <c r="E31" s="186"/>
      <c r="F31" s="184"/>
      <c r="G31" s="184"/>
      <c r="H31" s="197"/>
      <c r="I31" s="197"/>
      <c r="J31" s="197"/>
      <c r="K31" s="197"/>
      <c r="L31" s="198"/>
    </row>
    <row r="32" spans="1:12">
      <c r="A32" s="163"/>
      <c r="B32" s="92"/>
      <c r="C32" s="199"/>
      <c r="D32" s="189"/>
      <c r="E32" s="185"/>
      <c r="F32" s="190"/>
      <c r="G32" s="190"/>
      <c r="H32" s="180"/>
      <c r="I32" s="180"/>
      <c r="J32" s="180"/>
      <c r="K32" s="180"/>
      <c r="L32" s="172"/>
    </row>
    <row r="33" spans="1:12">
      <c r="A33" s="163"/>
      <c r="B33" s="128"/>
      <c r="C33" s="196"/>
      <c r="D33" s="196"/>
      <c r="E33" s="186"/>
      <c r="F33" s="184"/>
      <c r="G33" s="184"/>
      <c r="H33" s="197"/>
      <c r="I33" s="197"/>
      <c r="J33" s="197"/>
      <c r="K33" s="197"/>
      <c r="L33" s="198"/>
    </row>
    <row r="34" spans="1:12">
      <c r="A34" s="163"/>
      <c r="B34" s="128"/>
      <c r="C34" s="196"/>
      <c r="D34" s="196"/>
      <c r="E34" s="186"/>
      <c r="F34" s="184"/>
      <c r="G34" s="184"/>
      <c r="H34" s="197"/>
      <c r="I34" s="197"/>
      <c r="J34" s="197"/>
      <c r="K34" s="197"/>
      <c r="L34" s="198"/>
    </row>
    <row r="35" spans="1:12">
      <c r="A35" s="163"/>
      <c r="B35" s="128"/>
      <c r="C35" s="196"/>
      <c r="D35" s="196"/>
      <c r="E35" s="186"/>
      <c r="F35" s="184"/>
      <c r="G35" s="184"/>
      <c r="H35" s="197"/>
      <c r="I35" s="197"/>
      <c r="J35" s="197"/>
      <c r="K35" s="197"/>
      <c r="L35" s="198"/>
    </row>
    <row r="36" spans="1:12">
      <c r="A36" s="163"/>
      <c r="B36" s="128"/>
      <c r="C36" s="196"/>
      <c r="D36" s="196"/>
      <c r="E36" s="186"/>
      <c r="F36" s="184"/>
      <c r="G36" s="184"/>
      <c r="H36" s="197"/>
      <c r="I36" s="197"/>
      <c r="J36" s="197"/>
      <c r="K36" s="197"/>
      <c r="L36" s="198"/>
    </row>
    <row r="37" spans="1:12">
      <c r="A37" s="163"/>
      <c r="B37" s="92"/>
      <c r="C37" s="199"/>
      <c r="D37" s="189"/>
      <c r="E37" s="185"/>
      <c r="F37" s="190"/>
      <c r="G37" s="190"/>
      <c r="H37" s="180"/>
      <c r="I37" s="180"/>
      <c r="J37" s="180"/>
      <c r="K37" s="180"/>
      <c r="L37" s="172"/>
    </row>
    <row r="38" spans="1:12" ht="15.75" thickBot="1">
      <c r="A38" s="200"/>
      <c r="B38" s="201"/>
      <c r="C38" s="202"/>
      <c r="D38" s="202"/>
      <c r="E38" s="203"/>
      <c r="F38" s="204"/>
      <c r="G38" s="204"/>
      <c r="H38" s="205"/>
      <c r="I38" s="205"/>
      <c r="J38" s="205"/>
      <c r="K38" s="205"/>
      <c r="L38" s="206"/>
    </row>
    <row r="39" spans="1:12">
      <c r="A39" s="62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</row>
    <row r="40" spans="1:12">
      <c r="A40" s="62"/>
      <c r="B40" s="73"/>
      <c r="C40" s="268"/>
      <c r="D40" s="268"/>
      <c r="E40" s="122"/>
      <c r="F40" s="62"/>
      <c r="G40" s="269"/>
      <c r="H40" s="269"/>
      <c r="I40" s="127"/>
      <c r="J40" s="127"/>
      <c r="K40" s="122"/>
      <c r="L40" s="122"/>
    </row>
  </sheetData>
  <mergeCells count="9">
    <mergeCell ref="B39:L39"/>
    <mergeCell ref="C40:D40"/>
    <mergeCell ref="G40:H40"/>
    <mergeCell ref="A1:L1"/>
    <mergeCell ref="A2:L2"/>
    <mergeCell ref="A3:L3"/>
    <mergeCell ref="A4:L4"/>
    <mergeCell ref="A5:L5"/>
    <mergeCell ref="A6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H13" sqref="H13"/>
    </sheetView>
  </sheetViews>
  <sheetFormatPr baseColWidth="10" defaultRowHeight="15"/>
  <cols>
    <col min="3" max="3" width="26.7109375" customWidth="1"/>
    <col min="4" max="4" width="29.140625" customWidth="1"/>
    <col min="5" max="5" width="22.7109375" customWidth="1"/>
  </cols>
  <sheetData>
    <row r="1" spans="1:5">
      <c r="A1" s="315" t="s">
        <v>141</v>
      </c>
      <c r="B1" s="315"/>
      <c r="C1" s="315"/>
      <c r="D1" s="315"/>
      <c r="E1" s="315"/>
    </row>
    <row r="2" spans="1:5">
      <c r="A2" s="315" t="s">
        <v>144</v>
      </c>
      <c r="B2" s="315"/>
      <c r="C2" s="315"/>
      <c r="D2" s="315"/>
      <c r="E2" s="315"/>
    </row>
    <row r="3" spans="1:5">
      <c r="A3" s="315" t="s">
        <v>208</v>
      </c>
      <c r="B3" s="315"/>
      <c r="C3" s="315"/>
      <c r="D3" s="315"/>
      <c r="E3" s="315"/>
    </row>
    <row r="4" spans="1:5">
      <c r="A4" s="315" t="s">
        <v>146</v>
      </c>
      <c r="B4" s="315"/>
      <c r="C4" s="315"/>
      <c r="D4" s="315"/>
      <c r="E4" s="315"/>
    </row>
    <row r="5" spans="1:5">
      <c r="A5" s="207"/>
      <c r="B5" s="207"/>
      <c r="C5" s="207"/>
      <c r="D5" s="207"/>
      <c r="E5" s="207"/>
    </row>
    <row r="6" spans="1:5" ht="15.75" thickBot="1">
      <c r="A6" s="316" t="s">
        <v>209</v>
      </c>
      <c r="B6" s="316"/>
      <c r="C6" s="208" t="s">
        <v>210</v>
      </c>
      <c r="D6" s="209" t="s">
        <v>211</v>
      </c>
      <c r="E6" s="210" t="s">
        <v>212</v>
      </c>
    </row>
    <row r="7" spans="1:5" ht="33.75">
      <c r="A7" s="211"/>
      <c r="B7" s="212" t="s">
        <v>213</v>
      </c>
      <c r="C7" s="213">
        <f>C8+C9+C10</f>
        <v>83679036</v>
      </c>
      <c r="D7" s="213">
        <f>D8+D9+D10</f>
        <v>81195325</v>
      </c>
      <c r="E7" s="213">
        <f>E8+E9+E10</f>
        <v>53827616</v>
      </c>
    </row>
    <row r="8" spans="1:5">
      <c r="A8" s="314" t="s">
        <v>214</v>
      </c>
      <c r="B8" s="314"/>
      <c r="C8" s="214">
        <v>83679036</v>
      </c>
      <c r="D8" s="214">
        <v>81195325</v>
      </c>
      <c r="E8" s="214">
        <v>53827616</v>
      </c>
    </row>
    <row r="9" spans="1:5">
      <c r="A9" s="317" t="s">
        <v>215</v>
      </c>
      <c r="B9" s="317"/>
      <c r="C9" s="214">
        <v>0</v>
      </c>
      <c r="D9" s="214">
        <v>0</v>
      </c>
      <c r="E9" s="214">
        <v>0</v>
      </c>
    </row>
    <row r="10" spans="1:5">
      <c r="A10" s="317" t="s">
        <v>216</v>
      </c>
      <c r="B10" s="317"/>
      <c r="C10" s="214"/>
      <c r="D10" s="214"/>
      <c r="E10" s="214"/>
    </row>
    <row r="11" spans="1:5" ht="45">
      <c r="A11" s="215"/>
      <c r="B11" s="216" t="s">
        <v>217</v>
      </c>
      <c r="C11" s="217">
        <f>SUM(C12:C13)</f>
        <v>83679036</v>
      </c>
      <c r="D11" s="217">
        <f>SUM(D12:D13)</f>
        <v>52459252</v>
      </c>
      <c r="E11" s="217">
        <f>SUM(E12:E13)</f>
        <v>47902552</v>
      </c>
    </row>
    <row r="12" spans="1:5">
      <c r="A12" s="318" t="s">
        <v>218</v>
      </c>
      <c r="B12" s="318"/>
      <c r="C12" s="218">
        <v>83679036</v>
      </c>
      <c r="D12" s="218">
        <v>52349252</v>
      </c>
      <c r="E12" s="218">
        <v>47792552</v>
      </c>
    </row>
    <row r="13" spans="1:5">
      <c r="A13" s="319" t="s">
        <v>219</v>
      </c>
      <c r="B13" s="319"/>
      <c r="C13" s="214">
        <v>0</v>
      </c>
      <c r="D13" s="214">
        <v>110000</v>
      </c>
      <c r="E13" s="214">
        <v>110000</v>
      </c>
    </row>
    <row r="14" spans="1:5" ht="56.25">
      <c r="A14" s="215"/>
      <c r="B14" s="216" t="s">
        <v>220</v>
      </c>
      <c r="C14" s="214">
        <f>+C15+C16</f>
        <v>0</v>
      </c>
      <c r="D14" s="214">
        <f>+D15+D16</f>
        <v>0</v>
      </c>
      <c r="E14" s="214">
        <f>+E15+E16</f>
        <v>0</v>
      </c>
    </row>
    <row r="15" spans="1:5">
      <c r="A15" s="318" t="s">
        <v>221</v>
      </c>
      <c r="B15" s="318"/>
      <c r="C15" s="218">
        <v>0</v>
      </c>
      <c r="D15" s="218">
        <v>0</v>
      </c>
      <c r="E15" s="218">
        <v>0</v>
      </c>
    </row>
    <row r="16" spans="1:5">
      <c r="A16" s="319" t="s">
        <v>222</v>
      </c>
      <c r="B16" s="319"/>
      <c r="C16" s="214">
        <v>0</v>
      </c>
      <c r="D16" s="214">
        <v>0</v>
      </c>
      <c r="E16" s="214">
        <v>0</v>
      </c>
    </row>
    <row r="17" spans="1:5">
      <c r="A17" s="215"/>
      <c r="B17" s="216"/>
      <c r="C17" s="214"/>
      <c r="D17" s="214"/>
      <c r="E17" s="214"/>
    </row>
    <row r="18" spans="1:5" ht="45">
      <c r="A18" s="219"/>
      <c r="B18" s="216" t="s">
        <v>223</v>
      </c>
      <c r="C18" s="214">
        <f>+C7-C11+C14</f>
        <v>0</v>
      </c>
      <c r="D18" s="214">
        <f>+D7-D11+D14</f>
        <v>28736073</v>
      </c>
      <c r="E18" s="214">
        <f>+E7-E11+E14</f>
        <v>5925064</v>
      </c>
    </row>
    <row r="19" spans="1:5" ht="67.5">
      <c r="A19" s="219"/>
      <c r="B19" s="216" t="s">
        <v>224</v>
      </c>
      <c r="C19" s="214">
        <f>C18-C10</f>
        <v>0</v>
      </c>
      <c r="D19" s="214">
        <f>D18-D10</f>
        <v>28736073</v>
      </c>
      <c r="E19" s="214">
        <f>E18-E10</f>
        <v>5925064</v>
      </c>
    </row>
    <row r="20" spans="1:5" ht="101.25">
      <c r="A20" s="219"/>
      <c r="B20" s="216" t="s">
        <v>225</v>
      </c>
      <c r="C20" s="214">
        <f>C19-C14</f>
        <v>0</v>
      </c>
      <c r="D20" s="214">
        <f>D19-D14</f>
        <v>28736073</v>
      </c>
      <c r="E20" s="214">
        <f>E19-E14</f>
        <v>5925064</v>
      </c>
    </row>
    <row r="21" spans="1:5" ht="15.75" thickBot="1">
      <c r="A21" s="220"/>
      <c r="B21" s="220"/>
      <c r="C21" s="221"/>
      <c r="D21" s="221"/>
      <c r="E21" s="221"/>
    </row>
    <row r="22" spans="1:5" ht="15.75" thickBot="1">
      <c r="A22" s="320" t="s">
        <v>226</v>
      </c>
      <c r="B22" s="321"/>
      <c r="C22" s="222" t="s">
        <v>227</v>
      </c>
      <c r="D22" s="222" t="s">
        <v>211</v>
      </c>
      <c r="E22" s="223" t="s">
        <v>228</v>
      </c>
    </row>
    <row r="23" spans="1:5">
      <c r="A23" s="322" t="s">
        <v>229</v>
      </c>
      <c r="B23" s="322"/>
      <c r="C23" s="224">
        <f>+C24+C25</f>
        <v>0</v>
      </c>
      <c r="D23" s="224">
        <f>+D24+D25</f>
        <v>0</v>
      </c>
      <c r="E23" s="224">
        <f>+E24+E25</f>
        <v>0</v>
      </c>
    </row>
    <row r="24" spans="1:5" ht="78.75">
      <c r="A24" s="225"/>
      <c r="B24" s="226" t="s">
        <v>230</v>
      </c>
      <c r="C24" s="214">
        <v>0</v>
      </c>
      <c r="D24" s="214">
        <v>0</v>
      </c>
      <c r="E24" s="214">
        <v>0</v>
      </c>
    </row>
    <row r="25" spans="1:5" ht="78.75">
      <c r="A25" s="219"/>
      <c r="B25" s="226" t="s">
        <v>231</v>
      </c>
      <c r="C25" s="214">
        <v>0</v>
      </c>
      <c r="D25" s="214">
        <v>0</v>
      </c>
      <c r="E25" s="214">
        <v>0</v>
      </c>
    </row>
    <row r="26" spans="1:5" ht="33.75">
      <c r="A26" s="215"/>
      <c r="B26" s="216" t="s">
        <v>232</v>
      </c>
      <c r="C26" s="214">
        <f>C20+C23</f>
        <v>0</v>
      </c>
      <c r="D26" s="214">
        <f>D20+D23</f>
        <v>28736073</v>
      </c>
      <c r="E26" s="214">
        <f>E20+E23</f>
        <v>5925064</v>
      </c>
    </row>
    <row r="27" spans="1:5" ht="15.75" thickBot="1">
      <c r="A27" s="220"/>
      <c r="B27" s="220"/>
      <c r="C27" s="221"/>
      <c r="D27" s="221"/>
      <c r="E27" s="221"/>
    </row>
    <row r="28" spans="1:5" ht="15.75" thickBot="1">
      <c r="A28" s="323" t="s">
        <v>226</v>
      </c>
      <c r="B28" s="324"/>
      <c r="C28" s="222" t="s">
        <v>233</v>
      </c>
      <c r="D28" s="222" t="s">
        <v>211</v>
      </c>
      <c r="E28" s="223" t="s">
        <v>212</v>
      </c>
    </row>
    <row r="29" spans="1:5">
      <c r="A29" s="322" t="s">
        <v>234</v>
      </c>
      <c r="B29" s="322"/>
      <c r="C29" s="224">
        <f>C30+C31</f>
        <v>0</v>
      </c>
      <c r="D29" s="224">
        <f>D30+D31</f>
        <v>0</v>
      </c>
      <c r="E29" s="224">
        <f>E30+E31</f>
        <v>0</v>
      </c>
    </row>
    <row r="30" spans="1:5" ht="90">
      <c r="A30" s="225"/>
      <c r="B30" s="226" t="s">
        <v>235</v>
      </c>
      <c r="C30" s="214">
        <v>0</v>
      </c>
      <c r="D30" s="214">
        <v>0</v>
      </c>
      <c r="E30" s="214">
        <v>0</v>
      </c>
    </row>
    <row r="31" spans="1:5" ht="90">
      <c r="A31" s="219"/>
      <c r="B31" s="226" t="s">
        <v>236</v>
      </c>
      <c r="C31" s="214">
        <v>0</v>
      </c>
      <c r="D31" s="214">
        <v>0</v>
      </c>
      <c r="E31" s="214">
        <v>0</v>
      </c>
    </row>
    <row r="32" spans="1:5">
      <c r="A32" s="325" t="s">
        <v>237</v>
      </c>
      <c r="B32" s="325"/>
      <c r="C32" s="214">
        <f>C33+C34</f>
        <v>0</v>
      </c>
      <c r="D32" s="214">
        <f>D33+D34</f>
        <v>0</v>
      </c>
      <c r="E32" s="214"/>
    </row>
    <row r="33" spans="1:5" ht="67.5">
      <c r="A33" s="225"/>
      <c r="B33" s="226" t="s">
        <v>238</v>
      </c>
      <c r="C33" s="227"/>
      <c r="D33" s="227"/>
      <c r="E33" s="214"/>
    </row>
    <row r="34" spans="1:5" ht="67.5">
      <c r="A34" s="219"/>
      <c r="B34" s="226" t="s">
        <v>239</v>
      </c>
      <c r="C34" s="214">
        <v>0</v>
      </c>
      <c r="D34" s="214">
        <v>0</v>
      </c>
      <c r="E34" s="214">
        <v>0</v>
      </c>
    </row>
    <row r="35" spans="1:5" ht="45">
      <c r="A35" s="215"/>
      <c r="B35" s="216" t="s">
        <v>240</v>
      </c>
      <c r="C35" s="217">
        <f>+C29-C32</f>
        <v>0</v>
      </c>
      <c r="D35" s="217">
        <f>+D29-D32</f>
        <v>0</v>
      </c>
      <c r="E35" s="217">
        <f>+E29-E32</f>
        <v>0</v>
      </c>
    </row>
    <row r="36" spans="1:5">
      <c r="A36" s="220"/>
      <c r="B36" s="220"/>
      <c r="C36" s="221"/>
      <c r="D36" s="221"/>
      <c r="E36" s="221"/>
    </row>
    <row r="37" spans="1:5">
      <c r="A37" s="315" t="s">
        <v>141</v>
      </c>
      <c r="B37" s="315"/>
      <c r="C37" s="315"/>
      <c r="D37" s="315"/>
      <c r="E37" s="315"/>
    </row>
    <row r="38" spans="1:5">
      <c r="A38" s="315" t="s">
        <v>144</v>
      </c>
      <c r="B38" s="315"/>
      <c r="C38" s="315"/>
      <c r="D38" s="315"/>
      <c r="E38" s="315"/>
    </row>
    <row r="39" spans="1:5">
      <c r="A39" s="315" t="s">
        <v>208</v>
      </c>
      <c r="B39" s="315"/>
      <c r="C39" s="315"/>
      <c r="D39" s="315"/>
      <c r="E39" s="315"/>
    </row>
    <row r="40" spans="1:5">
      <c r="A40" s="315" t="s">
        <v>174</v>
      </c>
      <c r="B40" s="315"/>
      <c r="C40" s="315"/>
      <c r="D40" s="315"/>
      <c r="E40" s="315"/>
    </row>
    <row r="41" spans="1:5">
      <c r="A41" s="207"/>
      <c r="B41" s="207"/>
      <c r="C41" s="207"/>
      <c r="D41" s="207"/>
      <c r="E41" s="207"/>
    </row>
    <row r="42" spans="1:5" ht="15.75" thickBot="1">
      <c r="A42" s="328" t="s">
        <v>226</v>
      </c>
      <c r="B42" s="329"/>
      <c r="C42" s="228" t="s">
        <v>233</v>
      </c>
      <c r="D42" s="228" t="s">
        <v>211</v>
      </c>
      <c r="E42" s="229" t="s">
        <v>212</v>
      </c>
    </row>
    <row r="43" spans="1:5">
      <c r="A43" s="326" t="s">
        <v>214</v>
      </c>
      <c r="B43" s="326"/>
      <c r="C43" s="224">
        <f>+C8</f>
        <v>83679036</v>
      </c>
      <c r="D43" s="224">
        <f>+D8</f>
        <v>81195325</v>
      </c>
      <c r="E43" s="224">
        <f>+E8</f>
        <v>53827616</v>
      </c>
    </row>
    <row r="44" spans="1:5">
      <c r="A44" s="317" t="s">
        <v>241</v>
      </c>
      <c r="B44" s="317"/>
      <c r="C44" s="214">
        <f>C45-C46</f>
        <v>0</v>
      </c>
      <c r="D44" s="214">
        <f>D45-D46</f>
        <v>0</v>
      </c>
      <c r="E44" s="214">
        <f>E45-E46</f>
        <v>0</v>
      </c>
    </row>
    <row r="45" spans="1:5" ht="90">
      <c r="A45" s="225"/>
      <c r="B45" s="226" t="s">
        <v>235</v>
      </c>
      <c r="C45" s="214">
        <f>+C30</f>
        <v>0</v>
      </c>
      <c r="D45" s="214">
        <f>+D30</f>
        <v>0</v>
      </c>
      <c r="E45" s="214">
        <f>+E30</f>
        <v>0</v>
      </c>
    </row>
    <row r="46" spans="1:5" ht="67.5">
      <c r="A46" s="225"/>
      <c r="B46" s="226" t="s">
        <v>238</v>
      </c>
      <c r="C46" s="214">
        <f>+C33</f>
        <v>0</v>
      </c>
      <c r="D46" s="214">
        <f>+D33</f>
        <v>0</v>
      </c>
      <c r="E46" s="214">
        <f>+E33</f>
        <v>0</v>
      </c>
    </row>
    <row r="47" spans="1:5" ht="67.5">
      <c r="A47" s="215"/>
      <c r="B47" s="216" t="s">
        <v>242</v>
      </c>
      <c r="C47" s="214">
        <f>+C12</f>
        <v>83679036</v>
      </c>
      <c r="D47" s="214">
        <f>+D12</f>
        <v>52349252</v>
      </c>
      <c r="E47" s="214">
        <f>+E12</f>
        <v>47792552</v>
      </c>
    </row>
    <row r="48" spans="1:5" ht="78.75">
      <c r="A48" s="215"/>
      <c r="B48" s="216" t="s">
        <v>243</v>
      </c>
      <c r="C48" s="230">
        <v>0</v>
      </c>
      <c r="D48" s="214">
        <v>0</v>
      </c>
      <c r="E48" s="214">
        <v>0</v>
      </c>
    </row>
    <row r="49" spans="1:5" ht="78.75">
      <c r="A49" s="219"/>
      <c r="B49" s="216" t="s">
        <v>244</v>
      </c>
      <c r="C49" s="214">
        <f>C43+C44-C12+C48</f>
        <v>0</v>
      </c>
      <c r="D49" s="214">
        <f>D43+D44-D12+D48</f>
        <v>28846073</v>
      </c>
      <c r="E49" s="214">
        <f>E43+E44-E12+E48</f>
        <v>6035064</v>
      </c>
    </row>
    <row r="50" spans="1:5" ht="101.25">
      <c r="A50" s="219"/>
      <c r="B50" s="216" t="s">
        <v>245</v>
      </c>
      <c r="C50" s="214">
        <f>C49-C44</f>
        <v>0</v>
      </c>
      <c r="D50" s="214">
        <f>D49-D44</f>
        <v>28846073</v>
      </c>
      <c r="E50" s="214">
        <f>E49-E44</f>
        <v>6035064</v>
      </c>
    </row>
    <row r="51" spans="1:5" ht="15.75" thickBot="1">
      <c r="A51" s="220"/>
      <c r="B51" s="220"/>
      <c r="C51" s="221"/>
      <c r="D51" s="221"/>
      <c r="E51" s="221"/>
    </row>
    <row r="52" spans="1:5" ht="15.75" thickBot="1">
      <c r="A52" s="320" t="s">
        <v>226</v>
      </c>
      <c r="B52" s="321"/>
      <c r="C52" s="222" t="s">
        <v>233</v>
      </c>
      <c r="D52" s="222" t="s">
        <v>211</v>
      </c>
      <c r="E52" s="223" t="s">
        <v>212</v>
      </c>
    </row>
    <row r="53" spans="1:5">
      <c r="A53" s="326" t="s">
        <v>246</v>
      </c>
      <c r="B53" s="326"/>
      <c r="C53" s="224">
        <f>+C9</f>
        <v>0</v>
      </c>
      <c r="D53" s="224">
        <f>+D9</f>
        <v>0</v>
      </c>
      <c r="E53" s="224">
        <f>+E9</f>
        <v>0</v>
      </c>
    </row>
    <row r="54" spans="1:5">
      <c r="A54" s="317" t="s">
        <v>247</v>
      </c>
      <c r="B54" s="317"/>
      <c r="C54" s="214">
        <f>C55-C56</f>
        <v>0</v>
      </c>
      <c r="D54" s="214">
        <f>D55-D56</f>
        <v>0</v>
      </c>
      <c r="E54" s="214">
        <f>E55-E56</f>
        <v>0</v>
      </c>
    </row>
    <row r="55" spans="1:5" ht="90">
      <c r="A55" s="225"/>
      <c r="B55" s="226" t="s">
        <v>236</v>
      </c>
      <c r="C55" s="231">
        <f>C31</f>
        <v>0</v>
      </c>
      <c r="D55" s="231">
        <f>D31</f>
        <v>0</v>
      </c>
      <c r="E55" s="231">
        <f>E31</f>
        <v>0</v>
      </c>
    </row>
    <row r="56" spans="1:5" ht="67.5">
      <c r="A56" s="225"/>
      <c r="B56" s="226" t="s">
        <v>248</v>
      </c>
      <c r="C56" s="214">
        <f>C34</f>
        <v>0</v>
      </c>
      <c r="D56" s="214">
        <f>D34</f>
        <v>0</v>
      </c>
      <c r="E56" s="214">
        <f>E34</f>
        <v>0</v>
      </c>
    </row>
    <row r="57" spans="1:5" ht="67.5">
      <c r="A57" s="215"/>
      <c r="B57" s="216" t="s">
        <v>249</v>
      </c>
      <c r="C57" s="214">
        <f>C13</f>
        <v>0</v>
      </c>
      <c r="D57" s="214">
        <f>D13</f>
        <v>110000</v>
      </c>
      <c r="E57" s="214">
        <f>E13</f>
        <v>110000</v>
      </c>
    </row>
    <row r="58" spans="1:5" ht="90">
      <c r="A58" s="215"/>
      <c r="B58" s="216" t="s">
        <v>250</v>
      </c>
      <c r="C58" s="218">
        <v>0</v>
      </c>
      <c r="D58" s="214">
        <v>0</v>
      </c>
      <c r="E58" s="214">
        <v>0</v>
      </c>
    </row>
    <row r="59" spans="1:5" ht="90">
      <c r="A59" s="219"/>
      <c r="B59" s="216" t="s">
        <v>251</v>
      </c>
      <c r="C59" s="214">
        <f>C53+C54-C57+C58</f>
        <v>0</v>
      </c>
      <c r="D59" s="232">
        <f>D53+D54-D57+D58</f>
        <v>-110000</v>
      </c>
      <c r="E59" s="232">
        <f>E53+E54-E57+E58</f>
        <v>-110000</v>
      </c>
    </row>
    <row r="60" spans="1:5" ht="101.25">
      <c r="A60" s="219"/>
      <c r="B60" s="216" t="s">
        <v>252</v>
      </c>
      <c r="C60" s="214">
        <f>C59-C54</f>
        <v>0</v>
      </c>
      <c r="D60" s="232">
        <f>D59-D54</f>
        <v>-110000</v>
      </c>
      <c r="E60" s="232">
        <f>E59-E54</f>
        <v>-110000</v>
      </c>
    </row>
    <row r="61" spans="1:5">
      <c r="A61" s="220"/>
      <c r="B61" s="327"/>
      <c r="C61" s="327"/>
      <c r="D61" s="327"/>
      <c r="E61" s="327"/>
    </row>
  </sheetData>
  <mergeCells count="28">
    <mergeCell ref="A52:B52"/>
    <mergeCell ref="A53:B53"/>
    <mergeCell ref="A54:B54"/>
    <mergeCell ref="B61:E61"/>
    <mergeCell ref="A38:E38"/>
    <mergeCell ref="A39:E39"/>
    <mergeCell ref="A40:E40"/>
    <mergeCell ref="A42:B42"/>
    <mergeCell ref="A43:B43"/>
    <mergeCell ref="A44:B44"/>
    <mergeCell ref="A37:E37"/>
    <mergeCell ref="A9:B9"/>
    <mergeCell ref="A10:B10"/>
    <mergeCell ref="A12:B12"/>
    <mergeCell ref="A13:B13"/>
    <mergeCell ref="A15:B15"/>
    <mergeCell ref="A16:B16"/>
    <mergeCell ref="A22:B22"/>
    <mergeCell ref="A23:B23"/>
    <mergeCell ref="A28:B28"/>
    <mergeCell ref="A29:B29"/>
    <mergeCell ref="A32:B32"/>
    <mergeCell ref="A8:B8"/>
    <mergeCell ref="A1:E1"/>
    <mergeCell ref="A2:E2"/>
    <mergeCell ref="A3:E3"/>
    <mergeCell ref="A4:E4"/>
    <mergeCell ref="A6:B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L36" sqref="L36"/>
    </sheetView>
  </sheetViews>
  <sheetFormatPr baseColWidth="10" defaultRowHeight="15"/>
  <sheetData>
    <row r="1" spans="1:9">
      <c r="A1" s="315" t="s">
        <v>141</v>
      </c>
      <c r="B1" s="315"/>
      <c r="C1" s="315"/>
      <c r="D1" s="315"/>
      <c r="E1" s="315"/>
      <c r="F1" s="315"/>
      <c r="G1" s="315"/>
      <c r="H1" s="315"/>
      <c r="I1" s="315"/>
    </row>
    <row r="2" spans="1:9">
      <c r="A2" s="315" t="s">
        <v>144</v>
      </c>
      <c r="B2" s="315"/>
      <c r="C2" s="315"/>
      <c r="D2" s="315"/>
      <c r="E2" s="315"/>
      <c r="F2" s="315"/>
      <c r="G2" s="315"/>
      <c r="H2" s="315"/>
      <c r="I2" s="315"/>
    </row>
    <row r="3" spans="1:9">
      <c r="A3" s="315" t="s">
        <v>253</v>
      </c>
      <c r="B3" s="315"/>
      <c r="C3" s="315"/>
      <c r="D3" s="315"/>
      <c r="E3" s="315"/>
      <c r="F3" s="315"/>
      <c r="G3" s="315"/>
      <c r="H3" s="315"/>
      <c r="I3" s="315"/>
    </row>
    <row r="4" spans="1:9">
      <c r="A4" s="345" t="s">
        <v>174</v>
      </c>
      <c r="B4" s="345"/>
      <c r="C4" s="345"/>
      <c r="D4" s="345"/>
      <c r="E4" s="345"/>
      <c r="F4" s="345"/>
      <c r="G4" s="345"/>
      <c r="H4" s="345"/>
      <c r="I4" s="345"/>
    </row>
    <row r="5" spans="1:9">
      <c r="A5" s="233"/>
      <c r="B5" s="233"/>
      <c r="C5" s="233"/>
      <c r="D5" s="207"/>
      <c r="E5" s="234"/>
      <c r="F5" s="234"/>
      <c r="G5" s="234"/>
      <c r="H5" s="234"/>
      <c r="I5" s="234"/>
    </row>
    <row r="6" spans="1:9">
      <c r="A6" s="346" t="s">
        <v>209</v>
      </c>
      <c r="B6" s="346"/>
      <c r="C6" s="346"/>
      <c r="D6" s="346" t="s">
        <v>254</v>
      </c>
      <c r="E6" s="346"/>
      <c r="F6" s="346"/>
      <c r="G6" s="346"/>
      <c r="H6" s="346"/>
      <c r="I6" s="348" t="s">
        <v>255</v>
      </c>
    </row>
    <row r="7" spans="1:9" ht="34.5">
      <c r="A7" s="347"/>
      <c r="B7" s="347"/>
      <c r="C7" s="347"/>
      <c r="D7" s="235" t="s">
        <v>256</v>
      </c>
      <c r="E7" s="236" t="s">
        <v>257</v>
      </c>
      <c r="F7" s="235" t="s">
        <v>258</v>
      </c>
      <c r="G7" s="235" t="s">
        <v>211</v>
      </c>
      <c r="H7" s="235" t="s">
        <v>259</v>
      </c>
      <c r="I7" s="349"/>
    </row>
    <row r="8" spans="1:9">
      <c r="A8" s="347"/>
      <c r="B8" s="347"/>
      <c r="C8" s="347"/>
      <c r="D8" s="235" t="s">
        <v>260</v>
      </c>
      <c r="E8" s="235" t="s">
        <v>261</v>
      </c>
      <c r="F8" s="235" t="s">
        <v>262</v>
      </c>
      <c r="G8" s="235" t="s">
        <v>263</v>
      </c>
      <c r="H8" s="235" t="s">
        <v>264</v>
      </c>
      <c r="I8" s="235" t="s">
        <v>265</v>
      </c>
    </row>
    <row r="9" spans="1:9">
      <c r="A9" s="336" t="s">
        <v>266</v>
      </c>
      <c r="B9" s="337"/>
      <c r="C9" s="344"/>
      <c r="D9" s="237"/>
      <c r="E9" s="238"/>
      <c r="F9" s="238"/>
      <c r="G9" s="238"/>
      <c r="H9" s="238"/>
      <c r="I9" s="238"/>
    </row>
    <row r="10" spans="1:9">
      <c r="A10" s="338" t="s">
        <v>267</v>
      </c>
      <c r="B10" s="339"/>
      <c r="C10" s="340"/>
      <c r="D10" s="239">
        <v>0</v>
      </c>
      <c r="E10" s="239">
        <v>0</v>
      </c>
      <c r="F10" s="239">
        <v>0</v>
      </c>
      <c r="G10" s="239">
        <v>0</v>
      </c>
      <c r="H10" s="239">
        <v>0</v>
      </c>
      <c r="I10" s="239">
        <v>0</v>
      </c>
    </row>
    <row r="11" spans="1:9">
      <c r="A11" s="338" t="s">
        <v>268</v>
      </c>
      <c r="B11" s="339"/>
      <c r="C11" s="340"/>
      <c r="D11" s="239">
        <v>0</v>
      </c>
      <c r="E11" s="239">
        <v>0</v>
      </c>
      <c r="F11" s="239">
        <v>0</v>
      </c>
      <c r="G11" s="239">
        <v>0</v>
      </c>
      <c r="H11" s="239">
        <v>0</v>
      </c>
      <c r="I11" s="239">
        <v>0</v>
      </c>
    </row>
    <row r="12" spans="1:9">
      <c r="A12" s="338" t="s">
        <v>269</v>
      </c>
      <c r="B12" s="339"/>
      <c r="C12" s="340"/>
      <c r="D12" s="239">
        <v>0</v>
      </c>
      <c r="E12" s="239">
        <v>0</v>
      </c>
      <c r="F12" s="239">
        <v>0</v>
      </c>
      <c r="G12" s="239">
        <v>0</v>
      </c>
      <c r="H12" s="239">
        <v>0</v>
      </c>
      <c r="I12" s="239">
        <v>0</v>
      </c>
    </row>
    <row r="13" spans="1:9">
      <c r="A13" s="338" t="s">
        <v>270</v>
      </c>
      <c r="B13" s="339"/>
      <c r="C13" s="340"/>
      <c r="D13" s="239">
        <v>0</v>
      </c>
      <c r="E13" s="239">
        <v>0</v>
      </c>
      <c r="F13" s="239">
        <v>0</v>
      </c>
      <c r="G13" s="239">
        <v>0</v>
      </c>
      <c r="H13" s="239">
        <v>0</v>
      </c>
      <c r="I13" s="239">
        <v>0</v>
      </c>
    </row>
    <row r="14" spans="1:9">
      <c r="A14" s="338" t="s">
        <v>271</v>
      </c>
      <c r="B14" s="339"/>
      <c r="C14" s="340"/>
      <c r="D14" s="239">
        <v>0</v>
      </c>
      <c r="E14" s="239">
        <v>0</v>
      </c>
      <c r="F14" s="239">
        <v>0</v>
      </c>
      <c r="G14" s="239">
        <v>0</v>
      </c>
      <c r="H14" s="239">
        <v>0</v>
      </c>
      <c r="I14" s="239">
        <v>0</v>
      </c>
    </row>
    <row r="15" spans="1:9">
      <c r="A15" s="338" t="s">
        <v>272</v>
      </c>
      <c r="B15" s="339"/>
      <c r="C15" s="340"/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239">
        <v>0</v>
      </c>
    </row>
    <row r="16" spans="1:9">
      <c r="A16" s="341" t="s">
        <v>273</v>
      </c>
      <c r="B16" s="342"/>
      <c r="C16" s="343"/>
      <c r="D16" s="239">
        <v>17187481</v>
      </c>
      <c r="E16" s="240">
        <v>-8339337</v>
      </c>
      <c r="F16" s="239">
        <f>D16+E16</f>
        <v>8848144</v>
      </c>
      <c r="G16" s="239">
        <v>8848752</v>
      </c>
      <c r="H16" s="239">
        <v>8848752</v>
      </c>
      <c r="I16" s="240">
        <f>H16-D16</f>
        <v>-8338729</v>
      </c>
    </row>
    <row r="17" spans="1:9">
      <c r="A17" s="338" t="s">
        <v>274</v>
      </c>
      <c r="B17" s="339"/>
      <c r="C17" s="340"/>
      <c r="D17" s="239">
        <f>D18+D19+D20+D21+D22+D23+D24+D25+D26+D27+D28</f>
        <v>0</v>
      </c>
      <c r="E17" s="239">
        <f t="shared" ref="E17:I17" si="0">E18+E19+E20+E21+E22+E23+E24+E25+E26+E27+E28</f>
        <v>0</v>
      </c>
      <c r="F17" s="239">
        <f t="shared" si="0"/>
        <v>0</v>
      </c>
      <c r="G17" s="239">
        <f t="shared" si="0"/>
        <v>0</v>
      </c>
      <c r="H17" s="239">
        <f t="shared" si="0"/>
        <v>0</v>
      </c>
      <c r="I17" s="239">
        <f t="shared" si="0"/>
        <v>0</v>
      </c>
    </row>
    <row r="18" spans="1:9">
      <c r="A18" s="241"/>
      <c r="B18" s="331" t="s">
        <v>275</v>
      </c>
      <c r="C18" s="332"/>
      <c r="D18" s="243">
        <v>0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</row>
    <row r="19" spans="1:9">
      <c r="A19" s="241"/>
      <c r="B19" s="331" t="s">
        <v>276</v>
      </c>
      <c r="C19" s="332"/>
      <c r="D19" s="243">
        <v>0</v>
      </c>
      <c r="E19" s="243">
        <v>0</v>
      </c>
      <c r="F19" s="243">
        <v>0</v>
      </c>
      <c r="G19" s="243">
        <v>0</v>
      </c>
      <c r="H19" s="243">
        <v>0</v>
      </c>
      <c r="I19" s="243">
        <v>0</v>
      </c>
    </row>
    <row r="20" spans="1:9">
      <c r="A20" s="241"/>
      <c r="B20" s="331" t="s">
        <v>277</v>
      </c>
      <c r="C20" s="332"/>
      <c r="D20" s="243">
        <v>0</v>
      </c>
      <c r="E20" s="243">
        <v>0</v>
      </c>
      <c r="F20" s="243">
        <v>0</v>
      </c>
      <c r="G20" s="243">
        <v>0</v>
      </c>
      <c r="H20" s="243">
        <v>0</v>
      </c>
      <c r="I20" s="243">
        <v>0</v>
      </c>
    </row>
    <row r="21" spans="1:9">
      <c r="A21" s="241"/>
      <c r="B21" s="331" t="s">
        <v>278</v>
      </c>
      <c r="C21" s="332"/>
      <c r="D21" s="243">
        <v>0</v>
      </c>
      <c r="E21" s="243">
        <v>0</v>
      </c>
      <c r="F21" s="243">
        <v>0</v>
      </c>
      <c r="G21" s="243">
        <v>0</v>
      </c>
      <c r="H21" s="243">
        <v>0</v>
      </c>
      <c r="I21" s="243">
        <v>0</v>
      </c>
    </row>
    <row r="22" spans="1:9">
      <c r="A22" s="241"/>
      <c r="B22" s="331" t="s">
        <v>279</v>
      </c>
      <c r="C22" s="332"/>
      <c r="D22" s="243">
        <v>0</v>
      </c>
      <c r="E22" s="243">
        <v>0</v>
      </c>
      <c r="F22" s="243">
        <v>0</v>
      </c>
      <c r="G22" s="243">
        <v>0</v>
      </c>
      <c r="H22" s="243">
        <v>0</v>
      </c>
      <c r="I22" s="243">
        <v>0</v>
      </c>
    </row>
    <row r="23" spans="1:9">
      <c r="A23" s="241"/>
      <c r="B23" s="331" t="s">
        <v>280</v>
      </c>
      <c r="C23" s="332"/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</row>
    <row r="24" spans="1:9">
      <c r="A24" s="241"/>
      <c r="B24" s="331" t="s">
        <v>281</v>
      </c>
      <c r="C24" s="332"/>
      <c r="D24" s="243">
        <v>0</v>
      </c>
      <c r="E24" s="243">
        <v>0</v>
      </c>
      <c r="F24" s="243">
        <v>0</v>
      </c>
      <c r="G24" s="243">
        <v>0</v>
      </c>
      <c r="H24" s="243">
        <v>0</v>
      </c>
      <c r="I24" s="243">
        <v>0</v>
      </c>
    </row>
    <row r="25" spans="1:9">
      <c r="A25" s="241"/>
      <c r="B25" s="331" t="s">
        <v>282</v>
      </c>
      <c r="C25" s="332"/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</row>
    <row r="26" spans="1:9">
      <c r="A26" s="241"/>
      <c r="B26" s="331" t="s">
        <v>283</v>
      </c>
      <c r="C26" s="332"/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1"/>
      <c r="B27" s="331" t="s">
        <v>284</v>
      </c>
      <c r="C27" s="332"/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</row>
    <row r="28" spans="1:9">
      <c r="A28" s="241"/>
      <c r="B28" s="331" t="s">
        <v>285</v>
      </c>
      <c r="C28" s="332"/>
      <c r="D28" s="243">
        <v>0</v>
      </c>
      <c r="E28" s="243">
        <v>0</v>
      </c>
      <c r="F28" s="243">
        <v>0</v>
      </c>
      <c r="G28" s="243">
        <v>0</v>
      </c>
      <c r="H28" s="243">
        <v>0</v>
      </c>
      <c r="I28" s="243">
        <v>0</v>
      </c>
    </row>
    <row r="29" spans="1:9">
      <c r="A29" s="338" t="s">
        <v>286</v>
      </c>
      <c r="B29" s="339"/>
      <c r="C29" s="340"/>
      <c r="D29" s="239">
        <f>D30+D31+D32+D33+D34</f>
        <v>0</v>
      </c>
      <c r="E29" s="239">
        <f t="shared" ref="E29:I29" si="1">E30+E31+E32+E33+E34</f>
        <v>0</v>
      </c>
      <c r="F29" s="239">
        <f t="shared" si="1"/>
        <v>0</v>
      </c>
      <c r="G29" s="239">
        <f t="shared" si="1"/>
        <v>0</v>
      </c>
      <c r="H29" s="239">
        <f t="shared" si="1"/>
        <v>0</v>
      </c>
      <c r="I29" s="239">
        <f t="shared" si="1"/>
        <v>0</v>
      </c>
    </row>
    <row r="30" spans="1:9">
      <c r="A30" s="330" t="s">
        <v>287</v>
      </c>
      <c r="B30" s="331"/>
      <c r="C30" s="332"/>
      <c r="D30" s="243">
        <v>0</v>
      </c>
      <c r="E30" s="243">
        <v>0</v>
      </c>
      <c r="F30" s="243">
        <v>0</v>
      </c>
      <c r="G30" s="243">
        <v>0</v>
      </c>
      <c r="H30" s="243">
        <v>0</v>
      </c>
      <c r="I30" s="243">
        <v>0</v>
      </c>
    </row>
    <row r="31" spans="1:9">
      <c r="A31" s="330" t="s">
        <v>288</v>
      </c>
      <c r="B31" s="331"/>
      <c r="C31" s="332"/>
      <c r="D31" s="243">
        <v>0</v>
      </c>
      <c r="E31" s="243">
        <v>0</v>
      </c>
      <c r="F31" s="243">
        <v>0</v>
      </c>
      <c r="G31" s="243">
        <v>0</v>
      </c>
      <c r="H31" s="243">
        <v>0</v>
      </c>
      <c r="I31" s="243">
        <v>0</v>
      </c>
    </row>
    <row r="32" spans="1:9">
      <c r="A32" s="330" t="s">
        <v>289</v>
      </c>
      <c r="B32" s="331"/>
      <c r="C32" s="332"/>
      <c r="D32" s="243">
        <v>0</v>
      </c>
      <c r="E32" s="243">
        <v>0</v>
      </c>
      <c r="F32" s="243">
        <v>0</v>
      </c>
      <c r="G32" s="243">
        <v>0</v>
      </c>
      <c r="H32" s="243">
        <v>0</v>
      </c>
      <c r="I32" s="243">
        <v>0</v>
      </c>
    </row>
    <row r="33" spans="1:9">
      <c r="A33" s="330" t="s">
        <v>290</v>
      </c>
      <c r="B33" s="331"/>
      <c r="C33" s="332"/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330" t="s">
        <v>291</v>
      </c>
      <c r="B34" s="331"/>
      <c r="C34" s="332"/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</row>
    <row r="35" spans="1:9">
      <c r="A35" s="338" t="s">
        <v>292</v>
      </c>
      <c r="B35" s="339"/>
      <c r="C35" s="340"/>
      <c r="D35" s="239">
        <v>66491555</v>
      </c>
      <c r="E35" s="239">
        <v>6570702</v>
      </c>
      <c r="F35" s="239">
        <f>D35+E35</f>
        <v>73062257</v>
      </c>
      <c r="G35" s="239">
        <v>72346572</v>
      </c>
      <c r="H35" s="239">
        <v>44978863</v>
      </c>
      <c r="I35" s="240">
        <f>H35-D35</f>
        <v>-21512692</v>
      </c>
    </row>
    <row r="36" spans="1:9">
      <c r="A36" s="338" t="s">
        <v>293</v>
      </c>
      <c r="B36" s="339"/>
      <c r="C36" s="340"/>
      <c r="D36" s="239">
        <f>D37</f>
        <v>0</v>
      </c>
      <c r="E36" s="239">
        <f t="shared" ref="E36:I36" si="2">E37</f>
        <v>0</v>
      </c>
      <c r="F36" s="239">
        <f t="shared" si="2"/>
        <v>0</v>
      </c>
      <c r="G36" s="239">
        <f t="shared" si="2"/>
        <v>0</v>
      </c>
      <c r="H36" s="239">
        <f t="shared" si="2"/>
        <v>0</v>
      </c>
      <c r="I36" s="243">
        <f t="shared" si="2"/>
        <v>0</v>
      </c>
    </row>
    <row r="37" spans="1:9">
      <c r="A37" s="245"/>
      <c r="B37" s="331" t="s">
        <v>294</v>
      </c>
      <c r="C37" s="332"/>
      <c r="D37" s="243">
        <v>0</v>
      </c>
      <c r="E37" s="243">
        <v>0</v>
      </c>
      <c r="F37" s="243">
        <v>0</v>
      </c>
      <c r="G37" s="243">
        <v>0</v>
      </c>
      <c r="H37" s="243">
        <v>0</v>
      </c>
      <c r="I37" s="243">
        <v>0</v>
      </c>
    </row>
    <row r="38" spans="1:9">
      <c r="A38" s="338" t="s">
        <v>295</v>
      </c>
      <c r="B38" s="339"/>
      <c r="C38" s="340"/>
      <c r="D38" s="239">
        <f>D39+D40</f>
        <v>0</v>
      </c>
      <c r="E38" s="239">
        <f t="shared" ref="E38:I38" si="3">E39+E40</f>
        <v>0</v>
      </c>
      <c r="F38" s="239">
        <f t="shared" si="3"/>
        <v>0</v>
      </c>
      <c r="G38" s="239">
        <f t="shared" si="3"/>
        <v>0</v>
      </c>
      <c r="H38" s="239">
        <f t="shared" si="3"/>
        <v>0</v>
      </c>
      <c r="I38" s="239">
        <f t="shared" si="3"/>
        <v>0</v>
      </c>
    </row>
    <row r="39" spans="1:9">
      <c r="A39" s="330" t="s">
        <v>296</v>
      </c>
      <c r="B39" s="331"/>
      <c r="C39" s="332"/>
      <c r="D39" s="243">
        <v>0</v>
      </c>
      <c r="E39" s="243">
        <v>0</v>
      </c>
      <c r="F39" s="243">
        <v>0</v>
      </c>
      <c r="G39" s="243">
        <v>0</v>
      </c>
      <c r="H39" s="243">
        <v>0</v>
      </c>
      <c r="I39" s="243">
        <v>0</v>
      </c>
    </row>
    <row r="40" spans="1:9">
      <c r="A40" s="330" t="s">
        <v>297</v>
      </c>
      <c r="B40" s="331"/>
      <c r="C40" s="332"/>
      <c r="D40" s="243">
        <v>0</v>
      </c>
      <c r="E40" s="243">
        <v>0</v>
      </c>
      <c r="F40" s="243">
        <v>0</v>
      </c>
      <c r="G40" s="243">
        <v>0</v>
      </c>
      <c r="H40" s="243">
        <v>0</v>
      </c>
      <c r="I40" s="243">
        <v>0</v>
      </c>
    </row>
    <row r="41" spans="1:9">
      <c r="A41" s="245"/>
      <c r="B41" s="246"/>
      <c r="C41" s="247"/>
      <c r="D41" s="239"/>
      <c r="E41" s="239"/>
      <c r="F41" s="239"/>
      <c r="G41" s="239"/>
      <c r="H41" s="239"/>
      <c r="I41" s="239"/>
    </row>
    <row r="42" spans="1:9">
      <c r="A42" s="333" t="s">
        <v>298</v>
      </c>
      <c r="B42" s="334"/>
      <c r="C42" s="335"/>
      <c r="D42" s="248">
        <f>D10+D11+D12+D13+D14+D15+D16+D17+D29+D35+D36+D38</f>
        <v>83679036</v>
      </c>
      <c r="E42" s="249">
        <f t="shared" ref="E42:I42" si="4">E10+E11+E12+E13+E14+E15+E16+E17+E29+E35+E36+E38</f>
        <v>-1768635</v>
      </c>
      <c r="F42" s="248">
        <f t="shared" si="4"/>
        <v>81910401</v>
      </c>
      <c r="G42" s="248">
        <f t="shared" si="4"/>
        <v>81195324</v>
      </c>
      <c r="H42" s="250">
        <f t="shared" si="4"/>
        <v>53827615</v>
      </c>
      <c r="I42" s="249">
        <f t="shared" si="4"/>
        <v>-29851421</v>
      </c>
    </row>
    <row r="43" spans="1:9">
      <c r="A43" s="336" t="s">
        <v>299</v>
      </c>
      <c r="B43" s="337"/>
      <c r="C43" s="337"/>
      <c r="D43" s="251"/>
      <c r="E43" s="252"/>
      <c r="F43" s="252"/>
      <c r="G43" s="252"/>
      <c r="H43" s="253"/>
      <c r="I43" s="254"/>
    </row>
    <row r="44" spans="1:9">
      <c r="A44" s="255"/>
      <c r="B44" s="256"/>
      <c r="C44" s="255"/>
      <c r="D44" s="257"/>
      <c r="E44" s="257"/>
      <c r="F44" s="257"/>
      <c r="G44" s="257"/>
      <c r="H44" s="257"/>
      <c r="I44" s="257"/>
    </row>
  </sheetData>
  <mergeCells count="41">
    <mergeCell ref="A1:I1"/>
    <mergeCell ref="A2:I2"/>
    <mergeCell ref="A3:I3"/>
    <mergeCell ref="A4:I4"/>
    <mergeCell ref="A6:C8"/>
    <mergeCell ref="D6:H6"/>
    <mergeCell ref="I6:I7"/>
    <mergeCell ref="B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B18:C18"/>
    <mergeCell ref="B19:C19"/>
    <mergeCell ref="A32:C32"/>
    <mergeCell ref="B21:C21"/>
    <mergeCell ref="B22:C22"/>
    <mergeCell ref="B23:C23"/>
    <mergeCell ref="B24:C24"/>
    <mergeCell ref="B25:C25"/>
    <mergeCell ref="B26:C26"/>
    <mergeCell ref="B27:C27"/>
    <mergeCell ref="B28:C28"/>
    <mergeCell ref="A29:C29"/>
    <mergeCell ref="A30:C30"/>
    <mergeCell ref="A31:C31"/>
    <mergeCell ref="A39:C39"/>
    <mergeCell ref="A40:C40"/>
    <mergeCell ref="A42:C42"/>
    <mergeCell ref="A43:C43"/>
    <mergeCell ref="A33:C33"/>
    <mergeCell ref="A34:C34"/>
    <mergeCell ref="A35:C35"/>
    <mergeCell ref="A36:C36"/>
    <mergeCell ref="B37:C37"/>
    <mergeCell ref="A38:C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M33" sqref="M33"/>
    </sheetView>
  </sheetViews>
  <sheetFormatPr baseColWidth="10" defaultRowHeight="15"/>
  <sheetData>
    <row r="1" spans="1:9">
      <c r="A1" s="315" t="s">
        <v>141</v>
      </c>
      <c r="B1" s="315"/>
      <c r="C1" s="315"/>
      <c r="D1" s="315"/>
      <c r="E1" s="315"/>
      <c r="F1" s="315"/>
      <c r="G1" s="315"/>
      <c r="H1" s="315"/>
      <c r="I1" s="315"/>
    </row>
    <row r="2" spans="1:9">
      <c r="A2" s="315" t="s">
        <v>144</v>
      </c>
      <c r="B2" s="315"/>
      <c r="C2" s="315"/>
      <c r="D2" s="315"/>
      <c r="E2" s="315"/>
      <c r="F2" s="315"/>
      <c r="G2" s="315"/>
      <c r="H2" s="315"/>
      <c r="I2" s="315"/>
    </row>
    <row r="3" spans="1:9">
      <c r="A3" s="315" t="s">
        <v>253</v>
      </c>
      <c r="B3" s="315"/>
      <c r="C3" s="315"/>
      <c r="D3" s="315"/>
      <c r="E3" s="315"/>
      <c r="F3" s="315"/>
      <c r="G3" s="315"/>
      <c r="H3" s="315"/>
      <c r="I3" s="315"/>
    </row>
    <row r="4" spans="1:9">
      <c r="A4" s="315" t="s">
        <v>146</v>
      </c>
      <c r="B4" s="315"/>
      <c r="C4" s="315"/>
      <c r="D4" s="315"/>
      <c r="E4" s="315"/>
      <c r="F4" s="315"/>
      <c r="G4" s="315"/>
      <c r="H4" s="315"/>
      <c r="I4" s="315"/>
    </row>
    <row r="5" spans="1:9">
      <c r="A5" s="233"/>
      <c r="B5" s="233"/>
      <c r="C5" s="233"/>
      <c r="D5" s="207"/>
      <c r="E5" s="234"/>
      <c r="F5" s="234"/>
      <c r="G5" s="234"/>
      <c r="H5" s="234"/>
      <c r="I5" s="234"/>
    </row>
    <row r="6" spans="1:9">
      <c r="A6" s="346" t="s">
        <v>209</v>
      </c>
      <c r="B6" s="346"/>
      <c r="C6" s="346"/>
      <c r="D6" s="346" t="s">
        <v>254</v>
      </c>
      <c r="E6" s="346"/>
      <c r="F6" s="346"/>
      <c r="G6" s="346"/>
      <c r="H6" s="346"/>
      <c r="I6" s="362" t="s">
        <v>255</v>
      </c>
    </row>
    <row r="7" spans="1:9" ht="34.5">
      <c r="A7" s="347"/>
      <c r="B7" s="347"/>
      <c r="C7" s="347"/>
      <c r="D7" s="235" t="s">
        <v>256</v>
      </c>
      <c r="E7" s="236" t="s">
        <v>257</v>
      </c>
      <c r="F7" s="235" t="s">
        <v>258</v>
      </c>
      <c r="G7" s="235" t="s">
        <v>211</v>
      </c>
      <c r="H7" s="235" t="s">
        <v>259</v>
      </c>
      <c r="I7" s="348"/>
    </row>
    <row r="8" spans="1:9">
      <c r="A8" s="347"/>
      <c r="B8" s="347"/>
      <c r="C8" s="347"/>
      <c r="D8" s="235" t="s">
        <v>260</v>
      </c>
      <c r="E8" s="235" t="s">
        <v>261</v>
      </c>
      <c r="F8" s="235" t="s">
        <v>262</v>
      </c>
      <c r="G8" s="235" t="s">
        <v>263</v>
      </c>
      <c r="H8" s="235" t="s">
        <v>264</v>
      </c>
      <c r="I8" s="235" t="s">
        <v>265</v>
      </c>
    </row>
    <row r="9" spans="1:9">
      <c r="A9" s="338" t="s">
        <v>300</v>
      </c>
      <c r="B9" s="339"/>
      <c r="C9" s="340"/>
      <c r="D9" s="239"/>
      <c r="E9" s="239"/>
      <c r="F9" s="239"/>
      <c r="G9" s="239"/>
      <c r="H9" s="239"/>
      <c r="I9" s="239"/>
    </row>
    <row r="10" spans="1:9">
      <c r="A10" s="338" t="s">
        <v>301</v>
      </c>
      <c r="B10" s="339"/>
      <c r="C10" s="340"/>
      <c r="D10" s="239">
        <f>D11+D12+D13+D14+D15+D16+D17+D18</f>
        <v>0</v>
      </c>
      <c r="E10" s="239">
        <f t="shared" ref="E10:I10" si="0">E11+E12+E13+E14+E15+E16+E17+E18</f>
        <v>0</v>
      </c>
      <c r="F10" s="239">
        <f t="shared" si="0"/>
        <v>0</v>
      </c>
      <c r="G10" s="239">
        <f t="shared" si="0"/>
        <v>0</v>
      </c>
      <c r="H10" s="239">
        <f t="shared" si="0"/>
        <v>0</v>
      </c>
      <c r="I10" s="239">
        <f t="shared" si="0"/>
        <v>0</v>
      </c>
    </row>
    <row r="11" spans="1:9">
      <c r="A11" s="330" t="s">
        <v>302</v>
      </c>
      <c r="B11" s="331"/>
      <c r="C11" s="332"/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</row>
    <row r="12" spans="1:9">
      <c r="A12" s="330" t="s">
        <v>303</v>
      </c>
      <c r="B12" s="331"/>
      <c r="C12" s="332"/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</row>
    <row r="13" spans="1:9">
      <c r="A13" s="330" t="s">
        <v>304</v>
      </c>
      <c r="B13" s="331"/>
      <c r="C13" s="332"/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</row>
    <row r="14" spans="1:9">
      <c r="A14" s="330" t="s">
        <v>305</v>
      </c>
      <c r="B14" s="331"/>
      <c r="C14" s="332"/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</row>
    <row r="15" spans="1:9">
      <c r="A15" s="330" t="s">
        <v>306</v>
      </c>
      <c r="B15" s="331"/>
      <c r="C15" s="332"/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</row>
    <row r="16" spans="1:9">
      <c r="A16" s="330" t="s">
        <v>307</v>
      </c>
      <c r="B16" s="331"/>
      <c r="C16" s="332"/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</row>
    <row r="17" spans="1:9">
      <c r="A17" s="330" t="s">
        <v>308</v>
      </c>
      <c r="B17" s="331"/>
      <c r="C17" s="332"/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</row>
    <row r="18" spans="1:9">
      <c r="A18" s="330" t="s">
        <v>309</v>
      </c>
      <c r="B18" s="331"/>
      <c r="C18" s="332"/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</row>
    <row r="19" spans="1:9">
      <c r="A19" s="338" t="s">
        <v>310</v>
      </c>
      <c r="B19" s="339"/>
      <c r="C19" s="340"/>
      <c r="D19" s="239">
        <f>D20+D21+D22+D23</f>
        <v>0</v>
      </c>
      <c r="E19" s="239">
        <f t="shared" ref="E19:I19" si="1">E20+E21+E22+E23</f>
        <v>0</v>
      </c>
      <c r="F19" s="239">
        <f t="shared" si="1"/>
        <v>0</v>
      </c>
      <c r="G19" s="239">
        <f t="shared" si="1"/>
        <v>0</v>
      </c>
      <c r="H19" s="239">
        <f t="shared" si="1"/>
        <v>0</v>
      </c>
      <c r="I19" s="239">
        <f t="shared" si="1"/>
        <v>0</v>
      </c>
    </row>
    <row r="20" spans="1:9">
      <c r="A20" s="241"/>
      <c r="B20" s="331" t="s">
        <v>311</v>
      </c>
      <c r="C20" s="332"/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</row>
    <row r="21" spans="1:9">
      <c r="A21" s="241"/>
      <c r="B21" s="331" t="s">
        <v>312</v>
      </c>
      <c r="C21" s="332"/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</row>
    <row r="22" spans="1:9">
      <c r="A22" s="241"/>
      <c r="B22" s="331" t="s">
        <v>313</v>
      </c>
      <c r="C22" s="332"/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</row>
    <row r="23" spans="1:9">
      <c r="A23" s="241"/>
      <c r="B23" s="331" t="s">
        <v>314</v>
      </c>
      <c r="C23" s="332"/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</row>
    <row r="24" spans="1:9">
      <c r="A24" s="338" t="s">
        <v>315</v>
      </c>
      <c r="B24" s="339"/>
      <c r="C24" s="340"/>
      <c r="D24" s="239">
        <f>D25+D26</f>
        <v>0</v>
      </c>
      <c r="E24" s="239">
        <f t="shared" ref="E24:I24" si="2">E25+E26</f>
        <v>0</v>
      </c>
      <c r="F24" s="239">
        <f t="shared" si="2"/>
        <v>0</v>
      </c>
      <c r="G24" s="239">
        <f t="shared" si="2"/>
        <v>0</v>
      </c>
      <c r="H24" s="239">
        <f t="shared" si="2"/>
        <v>0</v>
      </c>
      <c r="I24" s="239">
        <f t="shared" si="2"/>
        <v>0</v>
      </c>
    </row>
    <row r="25" spans="1:9">
      <c r="A25" s="241"/>
      <c r="B25" s="331" t="s">
        <v>316</v>
      </c>
      <c r="C25" s="332"/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</row>
    <row r="26" spans="1:9">
      <c r="A26" s="241"/>
      <c r="B26" s="331" t="s">
        <v>317</v>
      </c>
      <c r="C26" s="332"/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</row>
    <row r="27" spans="1:9">
      <c r="A27" s="338" t="s">
        <v>318</v>
      </c>
      <c r="B27" s="339"/>
      <c r="C27" s="340"/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</row>
    <row r="28" spans="1:9">
      <c r="A28" s="338" t="s">
        <v>319</v>
      </c>
      <c r="B28" s="339"/>
      <c r="C28" s="340"/>
      <c r="D28" s="259">
        <v>0</v>
      </c>
      <c r="E28" s="259">
        <v>0</v>
      </c>
      <c r="F28" s="259">
        <v>0</v>
      </c>
      <c r="G28" s="259">
        <v>0</v>
      </c>
      <c r="H28" s="259">
        <v>0</v>
      </c>
      <c r="I28" s="259">
        <v>0</v>
      </c>
    </row>
    <row r="29" spans="1:9">
      <c r="A29" s="245"/>
      <c r="B29" s="246"/>
      <c r="C29" s="247"/>
      <c r="D29" s="239"/>
      <c r="E29" s="239"/>
      <c r="F29" s="239"/>
      <c r="G29" s="239"/>
      <c r="H29" s="239"/>
      <c r="I29" s="239"/>
    </row>
    <row r="30" spans="1:9">
      <c r="A30" s="338" t="s">
        <v>320</v>
      </c>
      <c r="B30" s="339"/>
      <c r="C30" s="340"/>
      <c r="D30" s="259">
        <f>D10+D19+D24+D27+D28</f>
        <v>0</v>
      </c>
      <c r="E30" s="259">
        <f t="shared" ref="E30:I30" si="3">E10+E19+E24+E27+E28</f>
        <v>0</v>
      </c>
      <c r="F30" s="259">
        <f t="shared" si="3"/>
        <v>0</v>
      </c>
      <c r="G30" s="259">
        <f t="shared" si="3"/>
        <v>0</v>
      </c>
      <c r="H30" s="259">
        <f t="shared" si="3"/>
        <v>0</v>
      </c>
      <c r="I30" s="259">
        <f t="shared" si="3"/>
        <v>0</v>
      </c>
    </row>
    <row r="31" spans="1:9">
      <c r="A31" s="338"/>
      <c r="B31" s="339"/>
      <c r="C31" s="340"/>
      <c r="D31" s="239"/>
      <c r="E31" s="239"/>
      <c r="F31" s="239"/>
      <c r="G31" s="239"/>
      <c r="H31" s="239"/>
      <c r="I31" s="239"/>
    </row>
    <row r="32" spans="1:9">
      <c r="A32" s="338" t="s">
        <v>321</v>
      </c>
      <c r="B32" s="339"/>
      <c r="C32" s="340"/>
      <c r="D32" s="239">
        <f>D33</f>
        <v>0</v>
      </c>
      <c r="E32" s="239">
        <f t="shared" ref="E32:I32" si="4">E33</f>
        <v>0</v>
      </c>
      <c r="F32" s="239">
        <f t="shared" si="4"/>
        <v>0</v>
      </c>
      <c r="G32" s="239">
        <f t="shared" si="4"/>
        <v>0</v>
      </c>
      <c r="H32" s="239">
        <f t="shared" si="4"/>
        <v>0</v>
      </c>
      <c r="I32" s="239">
        <f t="shared" si="4"/>
        <v>0</v>
      </c>
    </row>
    <row r="33" spans="1:9">
      <c r="A33" s="338" t="s">
        <v>322</v>
      </c>
      <c r="B33" s="339"/>
      <c r="C33" s="340"/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</row>
    <row r="34" spans="1:9">
      <c r="A34" s="330"/>
      <c r="B34" s="331"/>
      <c r="C34" s="332"/>
      <c r="D34" s="239"/>
      <c r="E34" s="239"/>
      <c r="F34" s="239"/>
      <c r="G34" s="239"/>
      <c r="H34" s="239"/>
      <c r="I34" s="239"/>
    </row>
    <row r="35" spans="1:9">
      <c r="A35" s="353" t="s">
        <v>323</v>
      </c>
      <c r="B35" s="354"/>
      <c r="C35" s="355"/>
      <c r="D35" s="260">
        <f>'[1]EAID (1)'!D42+'[1]EAID (2)'!D30+'[1]EAID (2)'!D32</f>
        <v>83679036</v>
      </c>
      <c r="E35" s="261">
        <f>'[1]EAID (1)'!E42+'[1]EAID (2)'!E30+'[1]EAID (2)'!E32</f>
        <v>-1768635</v>
      </c>
      <c r="F35" s="260">
        <f>'[1]EAID (1)'!F42+'[1]EAID (2)'!F30+'[1]EAID (2)'!F32</f>
        <v>81910401</v>
      </c>
      <c r="G35" s="260">
        <f>'[1]EAID (1)'!G42+'[1]EAID (2)'!G30+'[1]EAID (2)'!G32</f>
        <v>81195324</v>
      </c>
      <c r="H35" s="260">
        <f>'[1]EAID (1)'!H42+'[1]EAID (2)'!H30+'[1]EAID (2)'!H32</f>
        <v>53827615</v>
      </c>
      <c r="I35" s="261">
        <f>'[1]EAID (1)'!I42+'[1]EAID (2)'!I30+'[1]EAID (2)'!I32</f>
        <v>-29851421</v>
      </c>
    </row>
    <row r="36" spans="1:9">
      <c r="A36" s="245"/>
      <c r="B36" s="246"/>
      <c r="C36" s="247"/>
      <c r="D36" s="239"/>
      <c r="E36" s="239"/>
      <c r="F36" s="239"/>
      <c r="G36" s="239"/>
      <c r="H36" s="239"/>
      <c r="I36" s="239"/>
    </row>
    <row r="37" spans="1:9">
      <c r="A37" s="338" t="s">
        <v>324</v>
      </c>
      <c r="B37" s="339"/>
      <c r="C37" s="340"/>
      <c r="D37" s="239"/>
      <c r="E37" s="239"/>
      <c r="F37" s="239"/>
      <c r="G37" s="239"/>
      <c r="H37" s="239"/>
      <c r="I37" s="239"/>
    </row>
    <row r="38" spans="1:9">
      <c r="A38" s="356" t="s">
        <v>325</v>
      </c>
      <c r="B38" s="357"/>
      <c r="C38" s="358"/>
      <c r="D38" s="259"/>
      <c r="E38" s="259"/>
      <c r="F38" s="259"/>
      <c r="G38" s="259"/>
      <c r="H38" s="259"/>
      <c r="I38" s="259"/>
    </row>
    <row r="39" spans="1:9">
      <c r="A39" s="356" t="s">
        <v>326</v>
      </c>
      <c r="B39" s="357"/>
      <c r="C39" s="358"/>
      <c r="D39" s="259"/>
      <c r="E39" s="259"/>
      <c r="F39" s="259"/>
      <c r="G39" s="259"/>
      <c r="H39" s="259"/>
      <c r="I39" s="259"/>
    </row>
    <row r="40" spans="1:9">
      <c r="A40" s="359" t="s">
        <v>327</v>
      </c>
      <c r="B40" s="360"/>
      <c r="C40" s="361"/>
      <c r="D40" s="259"/>
      <c r="E40" s="259"/>
      <c r="F40" s="259"/>
      <c r="G40" s="259"/>
      <c r="H40" s="259"/>
      <c r="I40" s="259"/>
    </row>
    <row r="41" spans="1:9">
      <c r="A41" s="350"/>
      <c r="B41" s="351"/>
      <c r="C41" s="352"/>
      <c r="D41" s="262"/>
      <c r="E41" s="262"/>
      <c r="F41" s="262"/>
      <c r="G41" s="262"/>
      <c r="H41" s="262"/>
      <c r="I41" s="262"/>
    </row>
    <row r="42" spans="1:9">
      <c r="A42" s="263"/>
      <c r="B42" s="263"/>
      <c r="C42" s="263"/>
      <c r="D42" s="264"/>
      <c r="E42" s="264"/>
      <c r="F42" s="264"/>
      <c r="G42" s="264"/>
      <c r="H42" s="264"/>
      <c r="I42" s="264"/>
    </row>
  </sheetData>
  <mergeCells count="38">
    <mergeCell ref="A1:I1"/>
    <mergeCell ref="A2:I2"/>
    <mergeCell ref="A3:I3"/>
    <mergeCell ref="A4:I4"/>
    <mergeCell ref="A6:C8"/>
    <mergeCell ref="D6:H6"/>
    <mergeCell ref="I6:I7"/>
    <mergeCell ref="B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3:C33"/>
    <mergeCell ref="B21:C21"/>
    <mergeCell ref="B22:C22"/>
    <mergeCell ref="B23:C23"/>
    <mergeCell ref="A24:C24"/>
    <mergeCell ref="B25:C25"/>
    <mergeCell ref="B26:C26"/>
    <mergeCell ref="A27:C27"/>
    <mergeCell ref="A28:C28"/>
    <mergeCell ref="A30:C30"/>
    <mergeCell ref="A31:C31"/>
    <mergeCell ref="A32:C32"/>
    <mergeCell ref="A41:C41"/>
    <mergeCell ref="A34:C34"/>
    <mergeCell ref="A35:C35"/>
    <mergeCell ref="A37:C37"/>
    <mergeCell ref="A38:C38"/>
    <mergeCell ref="A39:C39"/>
    <mergeCell ref="A40:C4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22" sqref="I22"/>
    </sheetView>
  </sheetViews>
  <sheetFormatPr baseColWidth="10" defaultRowHeight="15"/>
  <sheetData>
    <row r="1" spans="1:8">
      <c r="A1" s="363" t="s">
        <v>141</v>
      </c>
      <c r="B1" s="363"/>
      <c r="C1" s="363"/>
      <c r="D1" s="363"/>
      <c r="E1" s="363"/>
      <c r="F1" s="363"/>
      <c r="G1" s="363"/>
      <c r="H1" s="363"/>
    </row>
    <row r="2" spans="1:8">
      <c r="A2" s="363" t="s">
        <v>144</v>
      </c>
      <c r="B2" s="363"/>
      <c r="C2" s="363"/>
      <c r="D2" s="363"/>
      <c r="E2" s="363"/>
      <c r="F2" s="363"/>
      <c r="G2" s="363"/>
      <c r="H2" s="363"/>
    </row>
    <row r="3" spans="1:8">
      <c r="A3" s="363" t="s">
        <v>328</v>
      </c>
      <c r="B3" s="363"/>
      <c r="C3" s="363"/>
      <c r="D3" s="363"/>
      <c r="E3" s="363"/>
      <c r="F3" s="363"/>
      <c r="G3" s="363"/>
      <c r="H3" s="363"/>
    </row>
    <row r="4" spans="1:8">
      <c r="A4" s="363" t="s">
        <v>329</v>
      </c>
      <c r="B4" s="363"/>
      <c r="C4" s="363"/>
      <c r="D4" s="363"/>
      <c r="E4" s="363"/>
      <c r="F4" s="363"/>
      <c r="G4" s="363"/>
      <c r="H4" s="363"/>
    </row>
    <row r="5" spans="1:8">
      <c r="A5" s="364" t="s">
        <v>174</v>
      </c>
      <c r="B5" s="364"/>
      <c r="C5" s="364"/>
      <c r="D5" s="364"/>
      <c r="E5" s="364"/>
      <c r="F5" s="364"/>
      <c r="G5" s="364"/>
      <c r="H5" s="364"/>
    </row>
    <row r="6" spans="1:8">
      <c r="A6" s="365" t="s">
        <v>330</v>
      </c>
      <c r="B6" s="365"/>
      <c r="C6" s="365"/>
      <c r="D6" s="365"/>
      <c r="E6" s="365"/>
      <c r="F6" s="365"/>
      <c r="G6" s="365"/>
      <c r="H6" s="365"/>
    </row>
    <row r="7" spans="1:8" ht="15.75" thickBot="1">
      <c r="A7" s="366" t="s">
        <v>226</v>
      </c>
      <c r="B7" s="366"/>
      <c r="C7" s="367" t="s">
        <v>331</v>
      </c>
      <c r="D7" s="367"/>
      <c r="E7" s="367"/>
      <c r="F7" s="367"/>
      <c r="G7" s="367"/>
      <c r="H7" s="367" t="s">
        <v>332</v>
      </c>
    </row>
    <row r="8" spans="1:8" ht="45.75" thickBot="1">
      <c r="A8" s="368"/>
      <c r="B8" s="368"/>
      <c r="C8" s="369" t="s">
        <v>227</v>
      </c>
      <c r="D8" s="369" t="s">
        <v>333</v>
      </c>
      <c r="E8" s="369" t="s">
        <v>258</v>
      </c>
      <c r="F8" s="369" t="s">
        <v>211</v>
      </c>
      <c r="G8" s="369" t="s">
        <v>228</v>
      </c>
      <c r="H8" s="370"/>
    </row>
    <row r="9" spans="1:8">
      <c r="A9" s="371"/>
      <c r="B9" s="371"/>
      <c r="C9" s="372">
        <v>1</v>
      </c>
      <c r="D9" s="372">
        <v>2</v>
      </c>
      <c r="E9" s="372" t="s">
        <v>334</v>
      </c>
      <c r="F9" s="372">
        <v>4</v>
      </c>
      <c r="G9" s="372">
        <v>5</v>
      </c>
      <c r="H9" s="372" t="s">
        <v>335</v>
      </c>
    </row>
    <row r="10" spans="1:8">
      <c r="A10" s="244"/>
      <c r="B10" s="242"/>
      <c r="C10" s="373"/>
      <c r="D10" s="374"/>
      <c r="E10" s="373"/>
      <c r="F10" s="373"/>
      <c r="G10" s="373"/>
      <c r="H10" s="373"/>
    </row>
    <row r="11" spans="1:8">
      <c r="A11" s="338" t="s">
        <v>336</v>
      </c>
      <c r="B11" s="339"/>
      <c r="C11" s="373">
        <f t="shared" ref="C11:H11" si="0">SUM(C12:C20)</f>
        <v>22672603</v>
      </c>
      <c r="D11" s="373">
        <f t="shared" si="0"/>
        <v>1752056</v>
      </c>
      <c r="E11" s="373">
        <f t="shared" si="0"/>
        <v>24424658</v>
      </c>
      <c r="F11" s="373">
        <f t="shared" si="0"/>
        <v>11847068</v>
      </c>
      <c r="G11" s="373">
        <f t="shared" si="0"/>
        <v>11847068</v>
      </c>
      <c r="H11" s="373">
        <f t="shared" si="0"/>
        <v>12577591</v>
      </c>
    </row>
    <row r="12" spans="1:8" ht="67.5">
      <c r="A12" s="244"/>
      <c r="B12" s="242" t="s">
        <v>337</v>
      </c>
      <c r="C12" s="375">
        <v>0</v>
      </c>
      <c r="D12" s="375">
        <v>0</v>
      </c>
      <c r="E12" s="375">
        <f>C12+D12</f>
        <v>0</v>
      </c>
      <c r="F12" s="375">
        <v>0</v>
      </c>
      <c r="G12" s="375">
        <v>0</v>
      </c>
      <c r="H12" s="375">
        <f>E12-F12</f>
        <v>0</v>
      </c>
    </row>
    <row r="13" spans="1:8" ht="45">
      <c r="A13" s="244"/>
      <c r="B13" s="242" t="s">
        <v>338</v>
      </c>
      <c r="C13" s="375">
        <v>0</v>
      </c>
      <c r="D13" s="375">
        <v>0</v>
      </c>
      <c r="E13" s="375">
        <f t="shared" ref="E13:E20" si="1">C13+D13</f>
        <v>0</v>
      </c>
      <c r="F13" s="375">
        <v>0</v>
      </c>
      <c r="G13" s="375">
        <v>0</v>
      </c>
      <c r="H13" s="375">
        <f t="shared" ref="H13:H20" si="2">E13-F13</f>
        <v>0</v>
      </c>
    </row>
    <row r="14" spans="1:8" ht="33.75">
      <c r="A14" s="244"/>
      <c r="B14" s="242" t="s">
        <v>339</v>
      </c>
      <c r="C14" s="375">
        <v>0</v>
      </c>
      <c r="D14" s="375">
        <v>0</v>
      </c>
      <c r="E14" s="375">
        <f t="shared" si="1"/>
        <v>0</v>
      </c>
      <c r="F14" s="375">
        <v>0</v>
      </c>
      <c r="G14" s="375">
        <v>0</v>
      </c>
      <c r="H14" s="375">
        <f t="shared" si="2"/>
        <v>0</v>
      </c>
    </row>
    <row r="15" spans="1:8" ht="22.5">
      <c r="A15" s="244"/>
      <c r="B15" s="242" t="s">
        <v>340</v>
      </c>
      <c r="C15" s="375">
        <v>22672603</v>
      </c>
      <c r="D15" s="375">
        <v>1752056</v>
      </c>
      <c r="E15" s="375">
        <f>C15+D15-1</f>
        <v>24424658</v>
      </c>
      <c r="F15" s="375">
        <v>11847068</v>
      </c>
      <c r="G15" s="375">
        <v>11847068</v>
      </c>
      <c r="H15" s="375">
        <f>E15-F15+1</f>
        <v>12577591</v>
      </c>
    </row>
    <row r="16" spans="1:8" ht="22.5">
      <c r="A16" s="244"/>
      <c r="B16" s="242" t="s">
        <v>341</v>
      </c>
      <c r="C16" s="375">
        <v>0</v>
      </c>
      <c r="D16" s="375">
        <v>0</v>
      </c>
      <c r="E16" s="375">
        <f t="shared" si="1"/>
        <v>0</v>
      </c>
      <c r="F16" s="375">
        <v>0</v>
      </c>
      <c r="G16" s="375">
        <v>0</v>
      </c>
      <c r="H16" s="375">
        <f t="shared" si="2"/>
        <v>0</v>
      </c>
    </row>
    <row r="17" spans="1:8" ht="78.75">
      <c r="A17" s="244"/>
      <c r="B17" s="242" t="s">
        <v>342</v>
      </c>
      <c r="C17" s="375">
        <v>0</v>
      </c>
      <c r="D17" s="375">
        <v>0</v>
      </c>
      <c r="E17" s="375">
        <f t="shared" si="1"/>
        <v>0</v>
      </c>
      <c r="F17" s="375">
        <v>0</v>
      </c>
      <c r="G17" s="375">
        <v>0</v>
      </c>
      <c r="H17" s="375">
        <f t="shared" si="2"/>
        <v>0</v>
      </c>
    </row>
    <row r="18" spans="1:8" ht="56.25">
      <c r="A18" s="244"/>
      <c r="B18" s="242" t="s">
        <v>343</v>
      </c>
      <c r="C18" s="375">
        <v>0</v>
      </c>
      <c r="D18" s="375">
        <v>0</v>
      </c>
      <c r="E18" s="375">
        <f t="shared" si="1"/>
        <v>0</v>
      </c>
      <c r="F18" s="375">
        <v>0</v>
      </c>
      <c r="G18" s="375">
        <v>0</v>
      </c>
      <c r="H18" s="375">
        <f t="shared" si="2"/>
        <v>0</v>
      </c>
    </row>
    <row r="19" spans="1:8">
      <c r="A19" s="244"/>
      <c r="B19" s="242" t="s">
        <v>344</v>
      </c>
      <c r="C19" s="375">
        <v>0</v>
      </c>
      <c r="D19" s="375">
        <v>0</v>
      </c>
      <c r="E19" s="375">
        <f t="shared" si="1"/>
        <v>0</v>
      </c>
      <c r="F19" s="375">
        <v>0</v>
      </c>
      <c r="G19" s="375">
        <v>0</v>
      </c>
      <c r="H19" s="375">
        <f t="shared" si="2"/>
        <v>0</v>
      </c>
    </row>
    <row r="20" spans="1:8" ht="33.75">
      <c r="A20" s="376"/>
      <c r="B20" s="377" t="s">
        <v>345</v>
      </c>
      <c r="C20" s="375">
        <v>0</v>
      </c>
      <c r="D20" s="375">
        <v>0</v>
      </c>
      <c r="E20" s="375">
        <f t="shared" si="1"/>
        <v>0</v>
      </c>
      <c r="F20" s="375">
        <v>0</v>
      </c>
      <c r="G20" s="375">
        <v>0</v>
      </c>
      <c r="H20" s="375">
        <f t="shared" si="2"/>
        <v>0</v>
      </c>
    </row>
    <row r="21" spans="1:8">
      <c r="A21" s="338" t="s">
        <v>346</v>
      </c>
      <c r="B21" s="339"/>
      <c r="C21" s="373">
        <f t="shared" ref="C21:H21" si="3">SUM(C22:C30)</f>
        <v>340700</v>
      </c>
      <c r="D21" s="378">
        <f>SUM(D22:D30)+1</f>
        <v>-255497</v>
      </c>
      <c r="E21" s="373">
        <f t="shared" si="3"/>
        <v>85202</v>
      </c>
      <c r="F21" s="373">
        <f>SUM(F22:F30)-1</f>
        <v>80191</v>
      </c>
      <c r="G21" s="373">
        <f>SUM(G22:G30)-1</f>
        <v>80191</v>
      </c>
      <c r="H21" s="373">
        <f t="shared" si="3"/>
        <v>5011</v>
      </c>
    </row>
    <row r="22" spans="1:8" ht="33.75">
      <c r="A22" s="244"/>
      <c r="B22" s="242" t="s">
        <v>347</v>
      </c>
      <c r="C22" s="375">
        <v>0</v>
      </c>
      <c r="D22" s="375">
        <v>60458</v>
      </c>
      <c r="E22" s="375">
        <f>C22+D22</f>
        <v>60458</v>
      </c>
      <c r="F22" s="375">
        <v>55448</v>
      </c>
      <c r="G22" s="375">
        <v>55448</v>
      </c>
      <c r="H22" s="375">
        <f>E22-F22+1</f>
        <v>5011</v>
      </c>
    </row>
    <row r="23" spans="1:8" ht="45">
      <c r="A23" s="244"/>
      <c r="B23" s="242" t="s">
        <v>348</v>
      </c>
      <c r="C23" s="375">
        <v>0</v>
      </c>
      <c r="D23" s="375">
        <v>0</v>
      </c>
      <c r="E23" s="375">
        <f t="shared" ref="E23:E30" si="4">C23+D23</f>
        <v>0</v>
      </c>
      <c r="F23" s="375">
        <v>0</v>
      </c>
      <c r="G23" s="375">
        <v>0</v>
      </c>
      <c r="H23" s="375">
        <f t="shared" ref="H23:H30" si="5">E23-F23</f>
        <v>0</v>
      </c>
    </row>
    <row r="24" spans="1:8" ht="45">
      <c r="A24" s="244"/>
      <c r="B24" s="242" t="s">
        <v>349</v>
      </c>
      <c r="C24" s="375">
        <v>0</v>
      </c>
      <c r="D24" s="375">
        <v>19305</v>
      </c>
      <c r="E24" s="375">
        <v>19305</v>
      </c>
      <c r="F24" s="375">
        <v>19305</v>
      </c>
      <c r="G24" s="375">
        <v>19305</v>
      </c>
      <c r="H24" s="375">
        <f t="shared" si="5"/>
        <v>0</v>
      </c>
    </row>
    <row r="25" spans="1:8" ht="33.75">
      <c r="A25" s="244"/>
      <c r="B25" s="242" t="s">
        <v>350</v>
      </c>
      <c r="C25" s="375">
        <v>0</v>
      </c>
      <c r="D25" s="375">
        <v>0</v>
      </c>
      <c r="E25" s="375">
        <f t="shared" si="4"/>
        <v>0</v>
      </c>
      <c r="F25" s="375">
        <v>0</v>
      </c>
      <c r="G25" s="375">
        <v>0</v>
      </c>
      <c r="H25" s="375">
        <f t="shared" si="5"/>
        <v>0</v>
      </c>
    </row>
    <row r="26" spans="1:8" ht="33.75">
      <c r="A26" s="244"/>
      <c r="B26" s="242" t="s">
        <v>351</v>
      </c>
      <c r="C26" s="375">
        <v>0</v>
      </c>
      <c r="D26" s="375">
        <v>0</v>
      </c>
      <c r="E26" s="375">
        <f t="shared" si="4"/>
        <v>0</v>
      </c>
      <c r="F26" s="375">
        <v>0</v>
      </c>
      <c r="G26" s="375">
        <v>0</v>
      </c>
      <c r="H26" s="375">
        <f t="shared" si="5"/>
        <v>0</v>
      </c>
    </row>
    <row r="27" spans="1:8" ht="45">
      <c r="A27" s="244"/>
      <c r="B27" s="242" t="s">
        <v>352</v>
      </c>
      <c r="C27" s="375">
        <v>340700</v>
      </c>
      <c r="D27" s="379">
        <v>-335261</v>
      </c>
      <c r="E27" s="375">
        <f t="shared" si="4"/>
        <v>5439</v>
      </c>
      <c r="F27" s="375">
        <v>5439</v>
      </c>
      <c r="G27" s="375">
        <v>5439</v>
      </c>
      <c r="H27" s="375">
        <f t="shared" si="5"/>
        <v>0</v>
      </c>
    </row>
    <row r="28" spans="1:8" ht="22.5">
      <c r="A28" s="244"/>
      <c r="B28" s="242" t="s">
        <v>353</v>
      </c>
      <c r="C28" s="375">
        <v>0</v>
      </c>
      <c r="D28" s="375">
        <v>0</v>
      </c>
      <c r="E28" s="375">
        <f t="shared" si="4"/>
        <v>0</v>
      </c>
      <c r="F28" s="375">
        <v>0</v>
      </c>
      <c r="G28" s="375">
        <v>0</v>
      </c>
      <c r="H28" s="375">
        <f t="shared" si="5"/>
        <v>0</v>
      </c>
    </row>
    <row r="29" spans="1:8" ht="22.5">
      <c r="A29" s="244"/>
      <c r="B29" s="242" t="s">
        <v>354</v>
      </c>
      <c r="C29" s="375">
        <v>0</v>
      </c>
      <c r="D29" s="375">
        <v>0</v>
      </c>
      <c r="E29" s="375">
        <f t="shared" si="4"/>
        <v>0</v>
      </c>
      <c r="F29" s="375">
        <v>0</v>
      </c>
      <c r="G29" s="375">
        <v>0</v>
      </c>
      <c r="H29" s="375">
        <f t="shared" si="5"/>
        <v>0</v>
      </c>
    </row>
    <row r="30" spans="1:8" ht="22.5">
      <c r="A30" s="376"/>
      <c r="B30" s="377" t="s">
        <v>355</v>
      </c>
      <c r="C30" s="375">
        <v>0</v>
      </c>
      <c r="D30" s="375">
        <v>0</v>
      </c>
      <c r="E30" s="375">
        <f t="shared" si="4"/>
        <v>0</v>
      </c>
      <c r="F30" s="375">
        <v>0</v>
      </c>
      <c r="G30" s="375">
        <v>0</v>
      </c>
      <c r="H30" s="375">
        <f t="shared" si="5"/>
        <v>0</v>
      </c>
    </row>
    <row r="31" spans="1:8">
      <c r="A31" s="338" t="s">
        <v>356</v>
      </c>
      <c r="B31" s="339"/>
      <c r="C31" s="373">
        <f t="shared" ref="C31:H31" si="6">SUM(C32:C34)</f>
        <v>0</v>
      </c>
      <c r="D31" s="373">
        <f t="shared" si="6"/>
        <v>0</v>
      </c>
      <c r="E31" s="373">
        <f t="shared" si="6"/>
        <v>0</v>
      </c>
      <c r="F31" s="373">
        <f t="shared" si="6"/>
        <v>0</v>
      </c>
      <c r="G31" s="373">
        <f t="shared" si="6"/>
        <v>0</v>
      </c>
      <c r="H31" s="373">
        <f t="shared" si="6"/>
        <v>0</v>
      </c>
    </row>
    <row r="32" spans="1:8" ht="56.25">
      <c r="A32" s="244"/>
      <c r="B32" s="242" t="s">
        <v>357</v>
      </c>
      <c r="C32" s="375">
        <v>0</v>
      </c>
      <c r="D32" s="375">
        <v>0</v>
      </c>
      <c r="E32" s="375">
        <f>C32+D32</f>
        <v>0</v>
      </c>
      <c r="F32" s="375">
        <v>0</v>
      </c>
      <c r="G32" s="375">
        <v>0</v>
      </c>
      <c r="H32" s="375">
        <f>E32-F32</f>
        <v>0</v>
      </c>
    </row>
    <row r="33" spans="1:8" ht="33.75">
      <c r="A33" s="244"/>
      <c r="B33" s="242" t="s">
        <v>358</v>
      </c>
      <c r="C33" s="375">
        <v>0</v>
      </c>
      <c r="D33" s="375">
        <v>0</v>
      </c>
      <c r="E33" s="375">
        <f t="shared" ref="E33:E34" si="7">C33+D33</f>
        <v>0</v>
      </c>
      <c r="F33" s="375">
        <v>0</v>
      </c>
      <c r="G33" s="375">
        <v>0</v>
      </c>
      <c r="H33" s="375">
        <f t="shared" ref="H33:H34" si="8">E33-F33</f>
        <v>0</v>
      </c>
    </row>
    <row r="34" spans="1:8" ht="45">
      <c r="A34" s="244"/>
      <c r="B34" s="242" t="s">
        <v>359</v>
      </c>
      <c r="C34" s="375">
        <v>0</v>
      </c>
      <c r="D34" s="375">
        <v>0</v>
      </c>
      <c r="E34" s="375">
        <f t="shared" si="7"/>
        <v>0</v>
      </c>
      <c r="F34" s="375">
        <v>0</v>
      </c>
      <c r="G34" s="375">
        <v>0</v>
      </c>
      <c r="H34" s="375">
        <f t="shared" si="8"/>
        <v>0</v>
      </c>
    </row>
    <row r="35" spans="1:8">
      <c r="A35" s="244"/>
      <c r="B35" s="242"/>
      <c r="C35" s="373"/>
      <c r="D35" s="374"/>
      <c r="E35" s="373"/>
      <c r="F35" s="373"/>
      <c r="G35" s="373"/>
      <c r="H35" s="373"/>
    </row>
    <row r="36" spans="1:8" ht="56.25">
      <c r="A36" s="380"/>
      <c r="B36" s="381" t="s">
        <v>360</v>
      </c>
      <c r="C36" s="382">
        <f>+C11+C21+C31</f>
        <v>23013303</v>
      </c>
      <c r="D36" s="382">
        <f t="shared" ref="D36:H36" si="9">+D11+D21+D31</f>
        <v>1496559</v>
      </c>
      <c r="E36" s="382">
        <f t="shared" si="9"/>
        <v>24509860</v>
      </c>
      <c r="F36" s="382">
        <f t="shared" si="9"/>
        <v>11927259</v>
      </c>
      <c r="G36" s="382">
        <f t="shared" si="9"/>
        <v>11927259</v>
      </c>
      <c r="H36" s="382">
        <f t="shared" si="9"/>
        <v>12582602</v>
      </c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34"/>
    </sheetView>
  </sheetViews>
  <sheetFormatPr baseColWidth="10" defaultRowHeight="15"/>
  <sheetData>
    <row r="1" spans="1:8">
      <c r="A1" s="363" t="s">
        <v>141</v>
      </c>
      <c r="B1" s="363"/>
      <c r="C1" s="363"/>
      <c r="D1" s="363"/>
      <c r="E1" s="363"/>
      <c r="F1" s="363"/>
      <c r="G1" s="363"/>
      <c r="H1" s="363"/>
    </row>
    <row r="2" spans="1:8">
      <c r="A2" s="363" t="s">
        <v>144</v>
      </c>
      <c r="B2" s="363"/>
      <c r="C2" s="363"/>
      <c r="D2" s="363"/>
      <c r="E2" s="363"/>
      <c r="F2" s="363"/>
      <c r="G2" s="363"/>
      <c r="H2" s="363"/>
    </row>
    <row r="3" spans="1:8">
      <c r="A3" s="363" t="s">
        <v>328</v>
      </c>
      <c r="B3" s="363"/>
      <c r="C3" s="363"/>
      <c r="D3" s="363"/>
      <c r="E3" s="363"/>
      <c r="F3" s="363"/>
      <c r="G3" s="363"/>
      <c r="H3" s="363"/>
    </row>
    <row r="4" spans="1:8">
      <c r="A4" s="363" t="s">
        <v>329</v>
      </c>
      <c r="B4" s="363"/>
      <c r="C4" s="363"/>
      <c r="D4" s="363"/>
      <c r="E4" s="363"/>
      <c r="F4" s="363"/>
      <c r="G4" s="363"/>
      <c r="H4" s="363"/>
    </row>
    <row r="5" spans="1:8">
      <c r="A5" s="364" t="s">
        <v>174</v>
      </c>
      <c r="B5" s="364"/>
      <c r="C5" s="364"/>
      <c r="D5" s="364"/>
      <c r="E5" s="364"/>
      <c r="F5" s="364"/>
      <c r="G5" s="364"/>
      <c r="H5" s="364"/>
    </row>
    <row r="6" spans="1:8">
      <c r="A6" s="364" t="s">
        <v>330</v>
      </c>
      <c r="B6" s="364"/>
      <c r="C6" s="364"/>
      <c r="D6" s="364"/>
      <c r="E6" s="364"/>
      <c r="F6" s="364"/>
      <c r="G6" s="364"/>
      <c r="H6" s="364"/>
    </row>
    <row r="7" spans="1:8" ht="15.75" thickBot="1">
      <c r="A7" s="366" t="s">
        <v>226</v>
      </c>
      <c r="B7" s="366"/>
      <c r="C7" s="367" t="s">
        <v>331</v>
      </c>
      <c r="D7" s="367"/>
      <c r="E7" s="367"/>
      <c r="F7" s="367"/>
      <c r="G7" s="367"/>
      <c r="H7" s="367" t="s">
        <v>332</v>
      </c>
    </row>
    <row r="8" spans="1:8" ht="45.75" thickBot="1">
      <c r="A8" s="368"/>
      <c r="B8" s="368"/>
      <c r="C8" s="369" t="s">
        <v>227</v>
      </c>
      <c r="D8" s="369" t="s">
        <v>333</v>
      </c>
      <c r="E8" s="369" t="s">
        <v>258</v>
      </c>
      <c r="F8" s="369" t="s">
        <v>211</v>
      </c>
      <c r="G8" s="369" t="s">
        <v>228</v>
      </c>
      <c r="H8" s="370"/>
    </row>
    <row r="9" spans="1:8">
      <c r="A9" s="371"/>
      <c r="B9" s="371"/>
      <c r="C9" s="372">
        <v>1</v>
      </c>
      <c r="D9" s="372">
        <v>2</v>
      </c>
      <c r="E9" s="372" t="s">
        <v>334</v>
      </c>
      <c r="F9" s="372">
        <v>4</v>
      </c>
      <c r="G9" s="372">
        <v>5</v>
      </c>
      <c r="H9" s="372" t="s">
        <v>335</v>
      </c>
    </row>
    <row r="10" spans="1:8">
      <c r="A10" s="244"/>
      <c r="B10" s="242"/>
      <c r="C10" s="373"/>
      <c r="D10" s="373"/>
      <c r="E10" s="373"/>
      <c r="F10" s="373"/>
      <c r="G10" s="373"/>
      <c r="H10" s="373"/>
    </row>
    <row r="11" spans="1:8">
      <c r="A11" s="338" t="s">
        <v>361</v>
      </c>
      <c r="B11" s="339"/>
      <c r="C11" s="373">
        <f t="shared" ref="C11:H11" si="0">SUM(C12:C18)</f>
        <v>0</v>
      </c>
      <c r="D11" s="373">
        <f t="shared" si="0"/>
        <v>0</v>
      </c>
      <c r="E11" s="373">
        <f t="shared" si="0"/>
        <v>0</v>
      </c>
      <c r="F11" s="373">
        <f t="shared" si="0"/>
        <v>0</v>
      </c>
      <c r="G11" s="373">
        <f t="shared" si="0"/>
        <v>0</v>
      </c>
      <c r="H11" s="373">
        <f t="shared" si="0"/>
        <v>0</v>
      </c>
    </row>
    <row r="12" spans="1:8" ht="67.5">
      <c r="A12" s="244"/>
      <c r="B12" s="242" t="s">
        <v>362</v>
      </c>
      <c r="C12" s="375">
        <v>0</v>
      </c>
      <c r="D12" s="375">
        <v>0</v>
      </c>
      <c r="E12" s="375">
        <f>C12+D12</f>
        <v>0</v>
      </c>
      <c r="F12" s="375">
        <v>0</v>
      </c>
      <c r="G12" s="375">
        <v>0</v>
      </c>
      <c r="H12" s="375">
        <f>E12-F12</f>
        <v>0</v>
      </c>
    </row>
    <row r="13" spans="1:8" ht="45">
      <c r="A13" s="244"/>
      <c r="B13" s="242" t="s">
        <v>363</v>
      </c>
      <c r="C13" s="375">
        <v>0</v>
      </c>
      <c r="D13" s="375">
        <v>0</v>
      </c>
      <c r="E13" s="375">
        <f t="shared" ref="E13:E18" si="1">C13+D13</f>
        <v>0</v>
      </c>
      <c r="F13" s="375">
        <v>0</v>
      </c>
      <c r="G13" s="375">
        <v>0</v>
      </c>
      <c r="H13" s="375">
        <f t="shared" ref="H13:H18" si="2">E13-F13</f>
        <v>0</v>
      </c>
    </row>
    <row r="14" spans="1:8" ht="33.75">
      <c r="A14" s="244"/>
      <c r="B14" s="242" t="s">
        <v>364</v>
      </c>
      <c r="C14" s="375">
        <v>0</v>
      </c>
      <c r="D14" s="375">
        <v>0</v>
      </c>
      <c r="E14" s="375">
        <f t="shared" si="1"/>
        <v>0</v>
      </c>
      <c r="F14" s="375">
        <v>0</v>
      </c>
      <c r="G14" s="375">
        <v>0</v>
      </c>
      <c r="H14" s="375">
        <f t="shared" si="2"/>
        <v>0</v>
      </c>
    </row>
    <row r="15" spans="1:8" ht="22.5">
      <c r="A15" s="244"/>
      <c r="B15" s="242" t="s">
        <v>365</v>
      </c>
      <c r="C15" s="375">
        <v>0</v>
      </c>
      <c r="D15" s="375">
        <v>0</v>
      </c>
      <c r="E15" s="375">
        <f t="shared" si="1"/>
        <v>0</v>
      </c>
      <c r="F15" s="375">
        <v>0</v>
      </c>
      <c r="G15" s="375">
        <v>0</v>
      </c>
      <c r="H15" s="375">
        <f t="shared" si="2"/>
        <v>0</v>
      </c>
    </row>
    <row r="16" spans="1:8" ht="112.5">
      <c r="A16" s="244"/>
      <c r="B16" s="242" t="s">
        <v>366</v>
      </c>
      <c r="C16" s="375">
        <v>0</v>
      </c>
      <c r="D16" s="375">
        <v>0</v>
      </c>
      <c r="E16" s="375">
        <f t="shared" si="1"/>
        <v>0</v>
      </c>
      <c r="F16" s="375">
        <v>0</v>
      </c>
      <c r="G16" s="375">
        <v>0</v>
      </c>
      <c r="H16" s="375">
        <f t="shared" si="2"/>
        <v>0</v>
      </c>
    </row>
    <row r="17" spans="1:8" ht="33.75">
      <c r="A17" s="244"/>
      <c r="B17" s="242" t="s">
        <v>367</v>
      </c>
      <c r="C17" s="375">
        <v>0</v>
      </c>
      <c r="D17" s="375">
        <v>0</v>
      </c>
      <c r="E17" s="375">
        <f t="shared" si="1"/>
        <v>0</v>
      </c>
      <c r="F17" s="375">
        <v>0</v>
      </c>
      <c r="G17" s="375">
        <v>0</v>
      </c>
      <c r="H17" s="375">
        <f t="shared" si="2"/>
        <v>0</v>
      </c>
    </row>
    <row r="18" spans="1:8" ht="78.75">
      <c r="A18" s="376"/>
      <c r="B18" s="377" t="s">
        <v>368</v>
      </c>
      <c r="C18" s="375">
        <v>0</v>
      </c>
      <c r="D18" s="375">
        <v>0</v>
      </c>
      <c r="E18" s="375">
        <f t="shared" si="1"/>
        <v>0</v>
      </c>
      <c r="F18" s="375">
        <v>0</v>
      </c>
      <c r="G18" s="375">
        <v>0</v>
      </c>
      <c r="H18" s="375">
        <f t="shared" si="2"/>
        <v>0</v>
      </c>
    </row>
    <row r="19" spans="1:8">
      <c r="A19" s="338" t="s">
        <v>369</v>
      </c>
      <c r="B19" s="339"/>
      <c r="C19" s="373">
        <f t="shared" ref="C19:H19" si="3">SUM(C20:C22)</f>
        <v>0</v>
      </c>
      <c r="D19" s="373">
        <f t="shared" si="3"/>
        <v>0</v>
      </c>
      <c r="E19" s="373">
        <f t="shared" si="3"/>
        <v>0</v>
      </c>
      <c r="F19" s="373">
        <f t="shared" si="3"/>
        <v>0</v>
      </c>
      <c r="G19" s="373">
        <f t="shared" si="3"/>
        <v>0</v>
      </c>
      <c r="H19" s="373">
        <f t="shared" si="3"/>
        <v>0</v>
      </c>
    </row>
    <row r="20" spans="1:8" ht="22.5">
      <c r="A20" s="244"/>
      <c r="B20" s="242" t="s">
        <v>370</v>
      </c>
      <c r="C20" s="375">
        <v>0</v>
      </c>
      <c r="D20" s="375">
        <v>0</v>
      </c>
      <c r="E20" s="375">
        <f>C20+D20</f>
        <v>0</v>
      </c>
      <c r="F20" s="375">
        <v>0</v>
      </c>
      <c r="G20" s="375">
        <v>0</v>
      </c>
      <c r="H20" s="375">
        <f>E20-F20</f>
        <v>0</v>
      </c>
    </row>
    <row r="21" spans="1:8" ht="22.5">
      <c r="A21" s="244"/>
      <c r="B21" s="242" t="s">
        <v>371</v>
      </c>
      <c r="C21" s="375">
        <v>0</v>
      </c>
      <c r="D21" s="375">
        <v>0</v>
      </c>
      <c r="E21" s="375">
        <f t="shared" ref="E21:E22" si="4">C21+D21</f>
        <v>0</v>
      </c>
      <c r="F21" s="375">
        <v>0</v>
      </c>
      <c r="G21" s="375">
        <v>0</v>
      </c>
      <c r="H21" s="375">
        <f t="shared" ref="H21:H22" si="5">E21-F21</f>
        <v>0</v>
      </c>
    </row>
    <row r="22" spans="1:8">
      <c r="A22" s="376"/>
      <c r="B22" s="377" t="s">
        <v>372</v>
      </c>
      <c r="C22" s="375">
        <v>0</v>
      </c>
      <c r="D22" s="375">
        <v>0</v>
      </c>
      <c r="E22" s="375">
        <f t="shared" si="4"/>
        <v>0</v>
      </c>
      <c r="F22" s="375">
        <v>0</v>
      </c>
      <c r="G22" s="375">
        <v>0</v>
      </c>
      <c r="H22" s="375">
        <f t="shared" si="5"/>
        <v>0</v>
      </c>
    </row>
    <row r="23" spans="1:8">
      <c r="A23" s="338" t="s">
        <v>373</v>
      </c>
      <c r="B23" s="339"/>
      <c r="C23" s="373">
        <f t="shared" ref="C23:H23" si="6">SUM(C24:C30)</f>
        <v>0</v>
      </c>
      <c r="D23" s="373">
        <f t="shared" si="6"/>
        <v>0</v>
      </c>
      <c r="E23" s="373">
        <f t="shared" si="6"/>
        <v>0</v>
      </c>
      <c r="F23" s="373">
        <f t="shared" si="6"/>
        <v>0</v>
      </c>
      <c r="G23" s="373">
        <f t="shared" si="6"/>
        <v>0</v>
      </c>
      <c r="H23" s="373">
        <f t="shared" si="6"/>
        <v>0</v>
      </c>
    </row>
    <row r="24" spans="1:8" ht="45">
      <c r="A24" s="244"/>
      <c r="B24" s="242" t="s">
        <v>374</v>
      </c>
      <c r="C24" s="375">
        <v>0</v>
      </c>
      <c r="D24" s="375">
        <v>0</v>
      </c>
      <c r="E24" s="375">
        <f>C24+D24</f>
        <v>0</v>
      </c>
      <c r="F24" s="375">
        <v>0</v>
      </c>
      <c r="G24" s="375">
        <v>0</v>
      </c>
      <c r="H24" s="375">
        <f>E24-F24</f>
        <v>0</v>
      </c>
    </row>
    <row r="25" spans="1:8" ht="33.75">
      <c r="A25" s="244"/>
      <c r="B25" s="242" t="s">
        <v>375</v>
      </c>
      <c r="C25" s="375">
        <v>0</v>
      </c>
      <c r="D25" s="375">
        <v>0</v>
      </c>
      <c r="E25" s="375">
        <f t="shared" ref="E25:E30" si="7">C25+D25</f>
        <v>0</v>
      </c>
      <c r="F25" s="375">
        <v>0</v>
      </c>
      <c r="G25" s="375">
        <v>0</v>
      </c>
      <c r="H25" s="375">
        <f t="shared" ref="H25:H30" si="8">E25-F25</f>
        <v>0</v>
      </c>
    </row>
    <row r="26" spans="1:8" ht="33.75">
      <c r="A26" s="244"/>
      <c r="B26" s="242" t="s">
        <v>376</v>
      </c>
      <c r="C26" s="375">
        <v>0</v>
      </c>
      <c r="D26" s="375">
        <v>0</v>
      </c>
      <c r="E26" s="375">
        <f t="shared" si="7"/>
        <v>0</v>
      </c>
      <c r="F26" s="375">
        <v>0</v>
      </c>
      <c r="G26" s="375">
        <v>0</v>
      </c>
      <c r="H26" s="375">
        <f t="shared" si="8"/>
        <v>0</v>
      </c>
    </row>
    <row r="27" spans="1:8" ht="33.75">
      <c r="A27" s="244"/>
      <c r="B27" s="242" t="s">
        <v>377</v>
      </c>
      <c r="C27" s="375">
        <v>0</v>
      </c>
      <c r="D27" s="375">
        <v>0</v>
      </c>
      <c r="E27" s="375">
        <f t="shared" si="7"/>
        <v>0</v>
      </c>
      <c r="F27" s="375">
        <v>0</v>
      </c>
      <c r="G27" s="375">
        <v>0</v>
      </c>
      <c r="H27" s="375">
        <f t="shared" si="8"/>
        <v>0</v>
      </c>
    </row>
    <row r="28" spans="1:8" ht="22.5">
      <c r="A28" s="244"/>
      <c r="B28" s="242" t="s">
        <v>378</v>
      </c>
      <c r="C28" s="375">
        <v>0</v>
      </c>
      <c r="D28" s="375">
        <v>0</v>
      </c>
      <c r="E28" s="375">
        <f t="shared" si="7"/>
        <v>0</v>
      </c>
      <c r="F28" s="375">
        <v>0</v>
      </c>
      <c r="G28" s="375">
        <v>0</v>
      </c>
      <c r="H28" s="375">
        <f t="shared" si="8"/>
        <v>0</v>
      </c>
    </row>
    <row r="29" spans="1:8" ht="22.5">
      <c r="A29" s="244"/>
      <c r="B29" s="242" t="s">
        <v>379</v>
      </c>
      <c r="C29" s="375">
        <v>0</v>
      </c>
      <c r="D29" s="375">
        <v>0</v>
      </c>
      <c r="E29" s="375">
        <f t="shared" si="7"/>
        <v>0</v>
      </c>
      <c r="F29" s="375">
        <v>0</v>
      </c>
      <c r="G29" s="375">
        <v>0</v>
      </c>
      <c r="H29" s="375">
        <f t="shared" si="8"/>
        <v>0</v>
      </c>
    </row>
    <row r="30" spans="1:8" ht="56.25">
      <c r="A30" s="244"/>
      <c r="B30" s="242" t="s">
        <v>380</v>
      </c>
      <c r="C30" s="375">
        <v>0</v>
      </c>
      <c r="D30" s="375">
        <v>0</v>
      </c>
      <c r="E30" s="375">
        <f t="shared" si="7"/>
        <v>0</v>
      </c>
      <c r="F30" s="375">
        <v>0</v>
      </c>
      <c r="G30" s="375">
        <v>0</v>
      </c>
      <c r="H30" s="375">
        <f t="shared" si="8"/>
        <v>0</v>
      </c>
    </row>
    <row r="31" spans="1:8">
      <c r="A31" s="244"/>
      <c r="B31" s="242"/>
      <c r="C31" s="373"/>
      <c r="D31" s="373"/>
      <c r="E31" s="373"/>
      <c r="F31" s="373"/>
      <c r="G31" s="373"/>
      <c r="H31" s="373"/>
    </row>
    <row r="32" spans="1:8">
      <c r="A32" s="244"/>
      <c r="B32" s="242"/>
      <c r="C32" s="373"/>
      <c r="D32" s="373"/>
      <c r="E32" s="373"/>
      <c r="F32" s="373"/>
      <c r="G32" s="373"/>
      <c r="H32" s="373"/>
    </row>
    <row r="33" spans="1:8">
      <c r="A33" s="244"/>
      <c r="B33" s="242"/>
      <c r="C33" s="373"/>
      <c r="D33" s="373"/>
      <c r="E33" s="373"/>
      <c r="F33" s="373"/>
      <c r="G33" s="373"/>
      <c r="H33" s="373"/>
    </row>
    <row r="34" spans="1:8" ht="56.25">
      <c r="A34" s="380"/>
      <c r="B34" s="381" t="s">
        <v>381</v>
      </c>
      <c r="C34" s="382">
        <f>+C11+C19+C23</f>
        <v>0</v>
      </c>
      <c r="D34" s="382">
        <f t="shared" ref="D34:H34" si="9">+D11+D19+D23</f>
        <v>0</v>
      </c>
      <c r="E34" s="382">
        <f t="shared" si="9"/>
        <v>0</v>
      </c>
      <c r="F34" s="382">
        <f t="shared" si="9"/>
        <v>0</v>
      </c>
      <c r="G34" s="382">
        <f t="shared" si="9"/>
        <v>0</v>
      </c>
      <c r="H34" s="382">
        <f t="shared" si="9"/>
        <v>0</v>
      </c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EADoP</vt:lpstr>
      <vt:lpstr>ESF</vt:lpstr>
      <vt:lpstr>OCP LDF</vt:lpstr>
      <vt:lpstr>IAAODF</vt:lpstr>
      <vt:lpstr>B.Pp.LDF </vt:lpstr>
      <vt:lpstr>EAID (1)</vt:lpstr>
      <vt:lpstr>EAID (2)</vt:lpstr>
      <vt:lpstr>EAPED NE COG (2)</vt:lpstr>
      <vt:lpstr>EAPED NE COG (3)</vt:lpstr>
      <vt:lpstr>EAPED E COG</vt:lpstr>
      <vt:lpstr>EAPED E COG (2)</vt:lpstr>
      <vt:lpstr>EAPED E COG (3)</vt:lpstr>
      <vt:lpstr>EAPED CA</vt:lpstr>
      <vt:lpstr>EAPED CF</vt:lpstr>
      <vt:lpstr>EAPED CF (2)</vt:lpstr>
      <vt:lpstr>EAPED CSPC</vt:lpstr>
      <vt:lpstr>EADoP!Área_de_impresión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 4</cp:lastModifiedBy>
  <cp:lastPrinted>2020-07-23T20:01:57Z</cp:lastPrinted>
  <dcterms:created xsi:type="dcterms:W3CDTF">2016-12-12T17:40:01Z</dcterms:created>
  <dcterms:modified xsi:type="dcterms:W3CDTF">2020-07-24T21:00:59Z</dcterms:modified>
</cp:coreProperties>
</file>